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45" windowWidth="15255" windowHeight="8310" activeTab="0"/>
  </bookViews>
  <sheets>
    <sheet name="Лист1" sheetId="1" r:id="rId1"/>
  </sheets>
  <definedNames>
    <definedName name="_xlnm.Print_Titles" localSheetId="0">'Лист1'!$9:$11</definedName>
  </definedNames>
  <calcPr fullCalcOnLoad="1" refMode="R1C1"/>
</workbook>
</file>

<file path=xl/sharedStrings.xml><?xml version="1.0" encoding="utf-8"?>
<sst xmlns="http://schemas.openxmlformats.org/spreadsheetml/2006/main" count="1071" uniqueCount="283">
  <si>
    <t>Обеспечение пожарной безопасности</t>
  </si>
  <si>
    <t>Защита населения и территории от чрезвычайных ситуаций природного и техногенного характера, гражданская оборона</t>
  </si>
  <si>
    <t>целевая статья</t>
  </si>
  <si>
    <t>Наименование показателя</t>
  </si>
  <si>
    <t>НАЦИОНАЛЬНАЯ ОБОРОНА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</si>
  <si>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</si>
  <si>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</si>
  <si>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</si>
  <si>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</si>
  <si>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</si>
  <si>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</si>
  <si>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</si>
  <si>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</si>
  <si>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  О  Д  Ы    классификации расходов бюджетов</t>
  </si>
  <si>
    <t>ОБРАЗОВАНИЕ</t>
  </si>
  <si>
    <t>Молодежная политика и оздоровление детей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</si>
  <si>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</si>
  <si>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Проведение мероприятий для детей и молодежи</t>
  </si>
  <si>
    <t>Резервные фонды местных администраций</t>
  </si>
  <si>
    <t>Резервные фонды</t>
  </si>
  <si>
    <t>Другие общегосударственные вопросы</t>
  </si>
  <si>
    <t xml:space="preserve">Всего расходов по поселению  </t>
  </si>
  <si>
    <t>ОБЩЕГОСУДАРСТВЕННЫЕ ВОПРОСЫ</t>
  </si>
  <si>
    <t xml:space="preserve">Реализация дополнительных мероприятий, направленных на снижение напряженности на рынке труда </t>
  </si>
  <si>
    <t xml:space="preserve">Мероприятия в области строительства, архитектуры и градостроительства </t>
  </si>
  <si>
    <t>Оценка недвижимости, признание прав и регулирование отношений по муниципальной собственности</t>
  </si>
  <si>
    <t>Связь и информатика</t>
  </si>
  <si>
    <t>Код главного распорядителя</t>
  </si>
  <si>
    <t>0103</t>
  </si>
  <si>
    <t>0104</t>
  </si>
  <si>
    <t>Межбюджетные трансферты</t>
  </si>
  <si>
    <t>0203</t>
  </si>
  <si>
    <t>0300</t>
  </si>
  <si>
    <t>0309</t>
  </si>
  <si>
    <t>0310</t>
  </si>
  <si>
    <t>Мероприятия по землеустройству и землепользованию</t>
  </si>
  <si>
    <t>0410</t>
  </si>
  <si>
    <t>0412</t>
  </si>
  <si>
    <t>0501</t>
  </si>
  <si>
    <t>0502</t>
  </si>
  <si>
    <t>0503</t>
  </si>
  <si>
    <t>0707</t>
  </si>
  <si>
    <t>0801</t>
  </si>
  <si>
    <t xml:space="preserve">Массовый спорт </t>
  </si>
  <si>
    <t>0113</t>
  </si>
  <si>
    <t>раздел, подраз-дел</t>
  </si>
  <si>
    <t>1102</t>
  </si>
  <si>
    <t>0111</t>
  </si>
  <si>
    <t>0409</t>
  </si>
  <si>
    <t>1000</t>
  </si>
  <si>
    <t>1001</t>
  </si>
  <si>
    <t>540</t>
  </si>
  <si>
    <t>Расходы на обеспечение выборов</t>
  </si>
  <si>
    <t xml:space="preserve">Премии и гранты </t>
  </si>
  <si>
    <t>350</t>
  </si>
  <si>
    <t>Диспансеризация муниципальных и немуниципальных служащих</t>
  </si>
  <si>
    <t>244</t>
  </si>
  <si>
    <t xml:space="preserve">Прочая  закупка товаров, работ и услуг для обеспечения государственных (муниципальных) нужд </t>
  </si>
  <si>
    <t xml:space="preserve">Пенсионное обеспечение </t>
  </si>
  <si>
    <t>Резервные средства</t>
  </si>
  <si>
    <t>870</t>
  </si>
  <si>
    <t>вид расхода</t>
  </si>
  <si>
    <t>0100</t>
  </si>
  <si>
    <t>0200</t>
  </si>
  <si>
    <t>0400</t>
  </si>
  <si>
    <t>0500</t>
  </si>
  <si>
    <t>0800</t>
  </si>
  <si>
    <t xml:space="preserve">КУЛЬТУРА И КИНЕМАТОГРАФИЯ </t>
  </si>
  <si>
    <t>1100</t>
  </si>
  <si>
    <t xml:space="preserve">Депутаты представительного органа муниципального образования </t>
  </si>
  <si>
    <t>Обеспечение деятельности органов управления</t>
  </si>
  <si>
    <t xml:space="preserve">61 </t>
  </si>
  <si>
    <t>Содержание органов местного самоуправления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</si>
  <si>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</si>
  <si>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</si>
  <si>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Расходы на выплаты муниципальным служащим органов местного самоуправления</t>
  </si>
  <si>
    <t>Муниципальные служащие органов местного самоуправления (ФОТ)</t>
  </si>
  <si>
    <t>61</t>
  </si>
  <si>
    <t>121</t>
  </si>
  <si>
    <t>Глава местной администрации (исполнительно-распорядительного органа муниципального образования)</t>
  </si>
  <si>
    <t>Содержание органов местного самоуправления,  том числе оплата труда немуниципальных служащих</t>
  </si>
  <si>
    <t>Прочая закупка товаров, работ и услуг для обеспечения государственных (муниципальных) нужд</t>
  </si>
  <si>
    <t>Прочие расходы</t>
  </si>
  <si>
    <t>62</t>
  </si>
  <si>
    <t>Прочие непрограммные расходы</t>
  </si>
  <si>
    <t>Утверждение ген.планов поселения, правил застройки, утверждения документов  на план. территории, выдача разрешений на строительство, ввод в эксплуатацию</t>
  </si>
  <si>
    <t>Функционирование  местных администраций</t>
  </si>
  <si>
    <t>0107</t>
  </si>
  <si>
    <t>Проведение мероприятий, осуществляемых органами местного самоуправления</t>
  </si>
  <si>
    <t>852</t>
  </si>
  <si>
    <t xml:space="preserve">Расходы на выплату персоналу государственных (муниципальных ) органов </t>
  </si>
  <si>
    <t>Дорожное хозяйство (дорожные фонды)</t>
  </si>
  <si>
    <t>Другие вопросы в области национальной  экономики</t>
  </si>
  <si>
    <t xml:space="preserve">Мероприятия в области  коммунального хозяйства </t>
  </si>
  <si>
    <t>0700</t>
  </si>
  <si>
    <t xml:space="preserve">Мероприятия в сфере культуры и  кинематографии </t>
  </si>
  <si>
    <t>321</t>
  </si>
  <si>
    <t>Обеспечение деятельности подведомственных учреждений (Дома культуры)</t>
  </si>
  <si>
    <t>Обеспечение деятельности подведомственных учреждений (Библиотеки)</t>
  </si>
  <si>
    <t>Сяськелевского сельского поселения</t>
  </si>
  <si>
    <t>616</t>
  </si>
  <si>
    <t>Мероприятия в области информационно-коммуникационных технологий и связи</t>
  </si>
  <si>
    <t>243</t>
  </si>
  <si>
    <t>Пособия, компенсации и иные социальные выплаты гражданам, кроме публичных нормативных обязательств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</si>
  <si>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</si>
  <si>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Передача полномочий по казначейскому исполнению бюджетов поселений  </t>
  </si>
  <si>
    <t>Проведение выборов в представительные органы муниципального образования</t>
  </si>
  <si>
    <t>Оказание финансовой и материальной помощи юрид. и физическим лицам, премирование по распоряжению Главы администрации в связи с юбилеем и вне системы оплаты труда</t>
  </si>
  <si>
    <t>Закупка товаров, работ, услуг в целях капитального ремонта государственного (муниципального) имущества</t>
  </si>
  <si>
    <t>СОЦИАЛЬНАЯ ПОЛИТИКА</t>
  </si>
  <si>
    <t>МКУК "Сяськелевский ИДЦ"</t>
  </si>
  <si>
    <t>Капитальный ремонт и ремонт автомобильных дорог общего пользования местного значения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</si>
  <si>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</si>
  <si>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Передача полномочий по некоторым жилищным вопросам </t>
  </si>
  <si>
    <t>Передача полномочий по регулированию тарифов на товары и услуги организаций коммунального комплекса</t>
  </si>
  <si>
    <t xml:space="preserve">Передача полномочий по осуществлению финансового контроля </t>
  </si>
  <si>
    <t xml:space="preserve">Передача полномочий по организации централизованных коммунальных услуг </t>
  </si>
  <si>
    <t xml:space="preserve">Проведение мероприятий по гражданской обороне </t>
  </si>
  <si>
    <t>Мероприятия по обеспечению первичных мер пожарной безопасности</t>
  </si>
  <si>
    <t xml:space="preserve">Строительство и содержание автомобильных дорог и инженерных сооружений на них в границах муниципального образования </t>
  </si>
  <si>
    <t xml:space="preserve">Капитальный ремонт и ремонт автомобильных дорог общего пользования местного значения </t>
  </si>
  <si>
    <t>Подпрограмма "Обеспечение безопасности на территории Сяськелевского сельского поселения"</t>
  </si>
  <si>
    <t xml:space="preserve">Подпрограмма "Стимулирование экономической активности на территории Сяськелевского сельского поселения" </t>
  </si>
  <si>
    <t>Подпрограмма "Развитие физической культуры, спорта и молодежной политики на территории Сяськелевского сельского поселения"</t>
  </si>
  <si>
    <t xml:space="preserve">Подпрограмма "Развитие культуры, организация праздничных мероприятий на территории сельского поселения" </t>
  </si>
  <si>
    <t xml:space="preserve">Проведение мероприятий в области спорта и физической культуры </t>
  </si>
  <si>
    <t>Доплаты к пенсиям муниципальных служащих</t>
  </si>
  <si>
    <t xml:space="preserve">Проведение культурно-массовых мероприятий к праздничным и памятным датам </t>
  </si>
  <si>
    <t>Мероприятия по энергосбережению и повышению энергетической эффективности муниципальных объектов</t>
  </si>
  <si>
    <t xml:space="preserve">Комплексные меры по профилактике безнадзорности и правонарушений несовершеннолетних </t>
  </si>
  <si>
    <t xml:space="preserve">Организация временных оплачиваемых рабочих мест для несовершеннолетних граждан </t>
  </si>
  <si>
    <t>Прочие мероприятия по благоустройству территории поселения</t>
  </si>
  <si>
    <t>Мероприятия по организации и содержанию мест захоронений</t>
  </si>
  <si>
    <t>Проведение мероприятий по озеленению территории поселения</t>
  </si>
  <si>
    <t>Проведение мероприятий по организации уличного освещения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</si>
  <si>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</si>
  <si>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Мероприятия в области жилищного хозяйства</t>
  </si>
  <si>
    <t>Мероприятия по развитию и поддержке предпринимательства</t>
  </si>
  <si>
    <t>ФИЗИЧЕСКАЯ КУЛЬТУРА  И СПОРТ</t>
  </si>
  <si>
    <t>Капитальный ремонт и ремонт дворовых территорий многоквартирных домов, проездов к дворовым территориям многоквартирных домов в населенных пунктах</t>
  </si>
  <si>
    <t>Уплата иных платежей</t>
  </si>
  <si>
    <t xml:space="preserve">Подпрограмма "Жилищно-коммунальное хозяйство и благоустройство территории Сяськелевского сельского поселения" </t>
  </si>
  <si>
    <t>Проведение мероприятий по обеспечению безопасности дорожного движения</t>
  </si>
  <si>
    <t>Муниципальная программа сельского поселения "Социально-экономическое развитие Сяськелевского сельского поселения Гатчинского муниципального района Ленинградской области на 2016 год"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</si>
  <si>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</si>
  <si>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Закупка товаров, работ и услуг  в сфере информационно-коммуникационных технологий</t>
  </si>
  <si>
    <t>71 1 16 15160</t>
  </si>
  <si>
    <t>71 1 16 15170</t>
  </si>
  <si>
    <t>71 1 16 15180</t>
  </si>
  <si>
    <t>71 1 16 00000</t>
  </si>
  <si>
    <t>71 1 16 15330</t>
  </si>
  <si>
    <t>71 1 16 15510</t>
  </si>
  <si>
    <t>71 2 16 15090</t>
  </si>
  <si>
    <t>71 2 16  15120</t>
  </si>
  <si>
    <t>71 2 16 15690</t>
  </si>
  <si>
    <t>71 3 16 00000</t>
  </si>
  <si>
    <t>71 3 16 15210</t>
  </si>
  <si>
    <t>71 3 16 15220</t>
  </si>
  <si>
    <t>71 3 16 15380</t>
  </si>
  <si>
    <t>71 3 16 15400</t>
  </si>
  <si>
    <t>71 3 16 15420</t>
  </si>
  <si>
    <t>71 316  15530</t>
  </si>
  <si>
    <t>71 4 16 00000</t>
  </si>
  <si>
    <t>71 4 16 12500</t>
  </si>
  <si>
    <t>71 4 16 12600</t>
  </si>
  <si>
    <t>71 4 16 15630</t>
  </si>
  <si>
    <t>71 7 16 00000</t>
  </si>
  <si>
    <t>71 7 16 15390</t>
  </si>
  <si>
    <t>71 7 16 15540</t>
  </si>
  <si>
    <t>71 7 16 15600</t>
  </si>
  <si>
    <t>71 7 16 15610</t>
  </si>
  <si>
    <t>71 5 16 00000</t>
  </si>
  <si>
    <t>71 5 16 15230</t>
  </si>
  <si>
    <t>71 5 16 15660</t>
  </si>
  <si>
    <t>71 5 16 15680</t>
  </si>
  <si>
    <t>71 5 16 15340</t>
  </si>
  <si>
    <t>71 516  15340</t>
  </si>
  <si>
    <t>61 7 00 11020</t>
  </si>
  <si>
    <t>61 7 00 11040</t>
  </si>
  <si>
    <t>61 8 00 11030</t>
  </si>
  <si>
    <t>62 9 00 15020</t>
  </si>
  <si>
    <t>61 8 00</t>
  </si>
  <si>
    <t>61 8 00 11050</t>
  </si>
  <si>
    <t>61 8 00 71340</t>
  </si>
  <si>
    <t>62 9 00</t>
  </si>
  <si>
    <t>62 9 00 13000</t>
  </si>
  <si>
    <t>62 9 00 13010</t>
  </si>
  <si>
    <t>62 9 00 13020</t>
  </si>
  <si>
    <t>62 9 00 13030</t>
  </si>
  <si>
    <t>62 9 00 13040</t>
  </si>
  <si>
    <t>62 9 00 13050</t>
  </si>
  <si>
    <t>62 9 00 13060</t>
  </si>
  <si>
    <t>62 9 00 13070</t>
  </si>
  <si>
    <t>62 9 00 15030</t>
  </si>
  <si>
    <t>62 9 00 15050</t>
  </si>
  <si>
    <t>62 9 00 15060</t>
  </si>
  <si>
    <t>62 9 00 15070</t>
  </si>
  <si>
    <t>62 9 00 51180</t>
  </si>
  <si>
    <t>62 9 00 15280</t>
  </si>
  <si>
    <t>Взносы по обязательному социальному страхованию на выплаты денежного содержания и иные выплаты работникам государственных ( муниципальных) органов</t>
  </si>
  <si>
    <t xml:space="preserve">Фонд оплаты труда государственных (муниципальных) органов </t>
  </si>
  <si>
    <t xml:space="preserve">Фонд оплаты труда казенных учреждений </t>
  </si>
  <si>
    <t>71 3 16 15410</t>
  </si>
  <si>
    <t xml:space="preserve">Уплата налога на имущество организаций и земельного налога </t>
  </si>
  <si>
    <t>Уплата налога на имущество организаций и земельного налога</t>
  </si>
  <si>
    <t>71 2 16 00000</t>
  </si>
  <si>
    <t>Разработка схем газоснабжения</t>
  </si>
  <si>
    <t>Иные выплаты персоналу государственных (муниципальных) органов, за исключением фонда оплаты труда</t>
  </si>
  <si>
    <t>71 3 16 17002</t>
  </si>
  <si>
    <t>71 3 16 16400</t>
  </si>
  <si>
    <t xml:space="preserve">Уплата прочих налогов, сборов </t>
  </si>
  <si>
    <t>62 9 00 15430</t>
  </si>
  <si>
    <t>71 3 16 15530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</si>
  <si>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</si>
  <si>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учреждений, за исключением фонда оплаты труда</t>
  </si>
  <si>
    <t>71 7 16 70140</t>
  </si>
  <si>
    <t>71 7 16 S0140</t>
  </si>
  <si>
    <t>Подпрограмма "Содержание и развитие сети автомобильных дорог местного значения в Сяськелевском сельском поселении"</t>
  </si>
  <si>
    <t>Профилактика терроризма и экстремизма</t>
  </si>
  <si>
    <t xml:space="preserve">Исполнение ведомственной структуры расходов бюджета </t>
  </si>
  <si>
    <t>% исполнения к годовому уточненному плану</t>
  </si>
  <si>
    <t>71 7 16 S0880</t>
  </si>
  <si>
    <t>71 7 16 70880</t>
  </si>
  <si>
    <t>71 7 16 S4390</t>
  </si>
  <si>
    <t>71 7 16 74390</t>
  </si>
  <si>
    <t>71 3 16 S4310</t>
  </si>
  <si>
    <t>71 3 16 74310</t>
  </si>
  <si>
    <t>71 5 16 72020</t>
  </si>
  <si>
    <t>71 4 16 70360</t>
  </si>
  <si>
    <t>71 4 16 72020</t>
  </si>
  <si>
    <t>Поддержка муниципальных образований по развитию общественной инфраструктуры муниципального значения</t>
  </si>
  <si>
    <t>Мероприятия на реализацию областного закона от 14.12.2012 № 95-оз "О содействии развитию на части территорий муниципальных образований Ленинградской области иных форм местного самоуправления"</t>
  </si>
  <si>
    <t>Субсидии на реализацию областного закона от 12.05.2015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</si>
  <si>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Софинансирование капитального ремонта и ремонта автомобильных дорог общего пользования местного значения</t>
  </si>
  <si>
    <t>Софинансирование мероприятий по реализации областного закона от 14.12.2012 № 95-оз "О содействии развитию на части территорий муниципальных образований Ленинградской области иных форм местного самоуправления"</t>
  </si>
  <si>
    <t>Софинансирование мероприятий по реализации областного закона от 12.05.2015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</si>
  <si>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Администрация Сяськелевского сельского поселения</t>
  </si>
  <si>
    <t>Уплата прочих налогов, сборов</t>
  </si>
  <si>
    <t>Уточненный бюджет на 2017 год (тыс. руб.)</t>
  </si>
  <si>
    <t>Подпрограмма "Содержание и развитие сети автомобильных дорог местного значения на территории Сяськелевского сельского поселения"</t>
  </si>
  <si>
    <t>Передача полномочий по муниципальному жилищному контролю</t>
  </si>
  <si>
    <t>62 9 00 13150</t>
  </si>
  <si>
    <t>Передача полномочий на осуществление внутреннего финансового контроля</t>
  </si>
  <si>
    <t>Ведомственная целевая программа развития муниципальной службы в МО Сяськелевское сельское поселение</t>
  </si>
  <si>
    <t>79 4 16 00000</t>
  </si>
  <si>
    <t>Ведомственная целевая программа</t>
  </si>
  <si>
    <t>Муниципальная программа сельского поселения "Социально-экономическое развитие Сяськелевского сельского поселения Гатчинского муниципального района Ленинградской области на 2017 год"</t>
  </si>
  <si>
    <t>62 9 00 00000</t>
  </si>
  <si>
    <t>61 7  00 00000</t>
  </si>
  <si>
    <t>61 8  00 00000</t>
  </si>
  <si>
    <t>71 3 16 S0780</t>
  </si>
  <si>
    <t>Создание инженерной и транспортной инфраструктуры на земельных участках, предоставленных бесплатно членам многодетных семей, молодым специалистам, членам молодых семей</t>
  </si>
  <si>
    <t xml:space="preserve">Реализация мероприятий по борьбе  с  борщевиком Сосновского на территории Сяськелевского сельского поселения Гатчинского муниципального района Ленинградской области  </t>
  </si>
  <si>
    <t xml:space="preserve">Софинансирование мероприятий по борьбе с борщевиком Сосновского на территории Сяськелевского сельского поселения Гатчинского муниципального района Ленинградской области  </t>
  </si>
  <si>
    <t>71 6 16 S0670</t>
  </si>
  <si>
    <t>Мероприятия по капитальному ремонту объектов культуры</t>
  </si>
  <si>
    <t xml:space="preserve">Подпрограмма "Устойчивое развитие территории Сяськелевского сельского поселения" </t>
  </si>
  <si>
    <t>71 6 16 00000</t>
  </si>
  <si>
    <t>71 3 16 72030</t>
  </si>
  <si>
    <t>Подготовка и проведение мероприятий, посвященных Дню образования Ленинградской области</t>
  </si>
  <si>
    <t>71 6 16 70670</t>
  </si>
  <si>
    <t xml:space="preserve">          Приложение 5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</si>
  <si>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</si>
  <si>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62 9 00 17110</t>
  </si>
  <si>
    <t>71 7 16 74200</t>
  </si>
  <si>
    <t>71 7 16 S4200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</si>
  <si>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</si>
  <si>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Софинансирование мероприятий по капитальному ремонту и ремонту автомобильных дорог общего пользования местного значения, имеющих приоритетный социально значимый характер</t>
  </si>
  <si>
    <t>71 3 16 70880</t>
  </si>
  <si>
    <t>71 316  70880</t>
  </si>
  <si>
    <t>71 3 16 S0880</t>
  </si>
  <si>
    <t>71 316  S0880</t>
  </si>
  <si>
    <t>71 6 16 15640</t>
  </si>
  <si>
    <t>Мероприятия по текущему, капитальному ремонту объектов культуры</t>
  </si>
  <si>
    <t xml:space="preserve">Сяськелевского сельского поселения за 9 месяцев 2017 года </t>
  </si>
  <si>
    <t>Исполнено за 9 месяцев 2017 года, (тыс. руб.)</t>
  </si>
  <si>
    <t>Софинансирование мероприятий на реализацию областного закона от 12.05.2015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</si>
  <si>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71 3 16 S4390</t>
  </si>
  <si>
    <t>71 3 16 74390</t>
  </si>
  <si>
    <t xml:space="preserve">Мероприятия в сфере культуры и кинематографии </t>
  </si>
  <si>
    <t>ФИЗИЧЕСКАЯ КУЛЬТУРА И СПОРТ</t>
  </si>
  <si>
    <t xml:space="preserve">     к постановление администрации</t>
  </si>
  <si>
    <t xml:space="preserve">№ 362 от 17 октября 2017 г.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</si>
</sst>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\ &quot;р.&quot;_-;\-* #,##0.00\ &quot;р.&quot;_-;_-* &quot;-&quot;??\ &quot;р.&quot;_-;_-@_-"/>
    <numFmt numFmtId="173" formatCode="_-* #,##0\ &quot;р.&quot;_-;\-* #,##0\ &quot;р.&quot;_-;_-* &quot;-&quot;\ &quot;р.&quot;_-;_-@_-"/>
    <numFmt numFmtId="174" formatCode="_-* #,##0.00\ _р_._-;\-* #,##0.00\ _р_._-;_-* &quot;-&quot;??\ _р_._-;_-@_-"/>
    <numFmt numFmtId="175" formatCode="_-* #,##0\ _р_._-;\-* #,##0\ _р_._-;_-* &quot;-&quot;\ 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_-* #,##0.000_р_._-;\-* #,##0.000_р_._-;_-* &quot;-&quot;??_р_._-;_-@_-"/>
    <numFmt numFmtId="182" formatCode="0.000"/>
    <numFmt numFmtId="183" formatCode="_-* #,##0.0_р_._-;\-* #,##0.0_р_._-;_-* &quot;-&quot;??_р_._-;_-@_-"/>
    <numFmt numFmtId="184" formatCode="_-* #,##0_р_._-;\-* #,##0_р_._-;_-* &quot;-&quot;??_р_._-;_-@_-"/>
    <numFmt numFmtId="185" formatCode="_-* #,##0.0_р_._-;\-* #,##0.0_р_._-;_-* &quot;-&quot;?_р_._-;_-@_-"/>
    <numFmt numFmtId="186" formatCode="#,##0.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33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49" fontId="10" fillId="0" borderId="11" xfId="0" applyNumberFormat="1" applyFont="1" applyFill="1" applyBorder="1" applyAlignment="1">
      <alignment horizontal="justify" vertical="center" wrapText="1"/>
    </xf>
    <xf numFmtId="49" fontId="13" fillId="0" borderId="11" xfId="0" applyNumberFormat="1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right"/>
    </xf>
    <xf numFmtId="0" fontId="9" fillId="0" borderId="11" xfId="0" applyFont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/>
    </xf>
    <xf numFmtId="1" fontId="14" fillId="0" borderId="11" xfId="0" applyNumberFormat="1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/>
    </xf>
    <xf numFmtId="1" fontId="15" fillId="0" borderId="11" xfId="0" applyNumberFormat="1" applyFont="1" applyFill="1" applyBorder="1" applyAlignment="1">
      <alignment horizontal="center" vertical="center"/>
    </xf>
    <xf numFmtId="1" fontId="15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49" fontId="15" fillId="0" borderId="11" xfId="0" applyNumberFormat="1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1" fontId="9" fillId="0" borderId="12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justify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10" fillId="0" borderId="14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justify" vertical="center" wrapText="1"/>
    </xf>
    <xf numFmtId="49" fontId="13" fillId="0" borderId="12" xfId="0" applyNumberFormat="1" applyFont="1" applyFill="1" applyBorder="1" applyAlignment="1">
      <alignment horizontal="left" vertical="center" wrapText="1"/>
    </xf>
    <xf numFmtId="1" fontId="15" fillId="0" borderId="12" xfId="0" applyNumberFormat="1" applyFont="1" applyFill="1" applyBorder="1" applyAlignment="1">
      <alignment horizontal="center" vertical="center" wrapText="1"/>
    </xf>
    <xf numFmtId="1" fontId="13" fillId="0" borderId="12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vertical="center" wrapText="1"/>
    </xf>
    <xf numFmtId="1" fontId="4" fillId="0" borderId="13" xfId="0" applyNumberFormat="1" applyFont="1" applyFill="1" applyBorder="1" applyAlignment="1">
      <alignment horizontal="center" vertical="center"/>
    </xf>
    <xf numFmtId="1" fontId="15" fillId="0" borderId="12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 wrapText="1"/>
    </xf>
    <xf numFmtId="1" fontId="18" fillId="0" borderId="14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horizontal="center" vertical="center"/>
    </xf>
    <xf numFmtId="4" fontId="10" fillId="0" borderId="14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15" fillId="0" borderId="11" xfId="0" applyNumberFormat="1" applyFont="1" applyFill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1" fillId="0" borderId="14" xfId="62" applyNumberFormat="1" applyFont="1" applyFill="1" applyBorder="1" applyAlignment="1">
      <alignment horizontal="center" vertical="center" wrapText="1"/>
    </xf>
    <xf numFmtId="0" fontId="15" fillId="32" borderId="11" xfId="0" applyFont="1" applyFill="1" applyBorder="1" applyAlignment="1">
      <alignment vertical="center" wrapText="1"/>
    </xf>
    <xf numFmtId="4" fontId="15" fillId="0" borderId="16" xfId="0" applyNumberFormat="1" applyFont="1" applyFill="1" applyBorder="1" applyAlignment="1">
      <alignment horizontal="center" vertical="center"/>
    </xf>
    <xf numFmtId="4" fontId="13" fillId="0" borderId="16" xfId="0" applyNumberFormat="1" applyFont="1" applyFill="1" applyBorder="1" applyAlignment="1">
      <alignment horizontal="center" vertical="center"/>
    </xf>
    <xf numFmtId="1" fontId="4" fillId="32" borderId="11" xfId="0" applyNumberFormat="1" applyFont="1" applyFill="1" applyBorder="1" applyAlignment="1">
      <alignment horizontal="center" vertical="center" wrapText="1"/>
    </xf>
    <xf numFmtId="1" fontId="14" fillId="32" borderId="11" xfId="0" applyNumberFormat="1" applyFont="1" applyFill="1" applyBorder="1" applyAlignment="1">
      <alignment horizontal="center" vertical="center"/>
    </xf>
    <xf numFmtId="0" fontId="13" fillId="32" borderId="11" xfId="0" applyFont="1" applyFill="1" applyBorder="1" applyAlignment="1">
      <alignment vertical="center" wrapText="1"/>
    </xf>
    <xf numFmtId="1" fontId="15" fillId="32" borderId="11" xfId="0" applyNumberFormat="1" applyFont="1" applyFill="1" applyBorder="1" applyAlignment="1">
      <alignment horizontal="center" vertical="center" wrapText="1"/>
    </xf>
    <xf numFmtId="1" fontId="13" fillId="32" borderId="11" xfId="0" applyNumberFormat="1" applyFont="1" applyFill="1" applyBorder="1" applyAlignment="1">
      <alignment horizontal="center" vertical="center"/>
    </xf>
    <xf numFmtId="4" fontId="14" fillId="0" borderId="16" xfId="0" applyNumberFormat="1" applyFont="1" applyFill="1" applyBorder="1" applyAlignment="1">
      <alignment horizontal="center" vertical="center"/>
    </xf>
    <xf numFmtId="1" fontId="15" fillId="0" borderId="13" xfId="0" applyNumberFormat="1" applyFont="1" applyFill="1" applyBorder="1" applyAlignment="1">
      <alignment horizontal="center" vertical="center"/>
    </xf>
    <xf numFmtId="1" fontId="4" fillId="32" borderId="13" xfId="0" applyNumberFormat="1" applyFont="1" applyFill="1" applyBorder="1" applyAlignment="1">
      <alignment horizontal="center" vertical="center" wrapText="1"/>
    </xf>
    <xf numFmtId="49" fontId="13" fillId="32" borderId="11" xfId="0" applyNumberFormat="1" applyFont="1" applyFill="1" applyBorder="1" applyAlignment="1">
      <alignment horizontal="center" vertical="center"/>
    </xf>
    <xf numFmtId="4" fontId="13" fillId="32" borderId="11" xfId="0" applyNumberFormat="1" applyFont="1" applyFill="1" applyBorder="1" applyAlignment="1">
      <alignment horizontal="center" vertical="center"/>
    </xf>
    <xf numFmtId="0" fontId="13" fillId="32" borderId="11" xfId="0" applyFont="1" applyFill="1" applyBorder="1" applyAlignment="1">
      <alignment horizontal="left" vertical="center" wrapText="1"/>
    </xf>
    <xf numFmtId="49" fontId="13" fillId="32" borderId="11" xfId="0" applyNumberFormat="1" applyFont="1" applyFill="1" applyBorder="1" applyAlignment="1">
      <alignment horizontal="left" vertical="center" wrapText="1"/>
    </xf>
    <xf numFmtId="49" fontId="10" fillId="32" borderId="13" xfId="0" applyNumberFormat="1" applyFont="1" applyFill="1" applyBorder="1" applyAlignment="1">
      <alignment vertical="center" wrapText="1"/>
    </xf>
    <xf numFmtId="0" fontId="4" fillId="32" borderId="11" xfId="0" applyFont="1" applyFill="1" applyBorder="1" applyAlignment="1">
      <alignment vertical="center" wrapText="1"/>
    </xf>
    <xf numFmtId="1" fontId="4" fillId="32" borderId="13" xfId="0" applyNumberFormat="1" applyFont="1" applyFill="1" applyBorder="1" applyAlignment="1">
      <alignment horizontal="center" vertical="center"/>
    </xf>
    <xf numFmtId="1" fontId="4" fillId="32" borderId="11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vertical="center" wrapText="1"/>
    </xf>
    <xf numFmtId="1" fontId="12" fillId="0" borderId="11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/>
    </xf>
    <xf numFmtId="0" fontId="15" fillId="32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vertical="center" wrapText="1"/>
    </xf>
    <xf numFmtId="4" fontId="12" fillId="0" borderId="11" xfId="0" applyNumberFormat="1" applyFont="1" applyFill="1" applyBorder="1" applyAlignment="1">
      <alignment horizontal="center" vertical="center"/>
    </xf>
    <xf numFmtId="1" fontId="15" fillId="0" borderId="16" xfId="0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vertical="center" wrapText="1"/>
    </xf>
    <xf numFmtId="1" fontId="15" fillId="0" borderId="16" xfId="0" applyNumberFormat="1" applyFont="1" applyFill="1" applyBorder="1" applyAlignment="1">
      <alignment horizontal="center"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vertical="center"/>
    </xf>
    <xf numFmtId="0" fontId="17" fillId="0" borderId="18" xfId="0" applyFont="1" applyFill="1" applyBorder="1" applyAlignment="1">
      <alignment vertical="center"/>
    </xf>
    <xf numFmtId="4" fontId="16" fillId="0" borderId="19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4" fontId="15" fillId="33" borderId="11" xfId="0" applyNumberFormat="1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vertical="center" wrapText="1"/>
    </xf>
    <xf numFmtId="1" fontId="15" fillId="0" borderId="19" xfId="0" applyNumberFormat="1" applyFont="1" applyFill="1" applyBorder="1" applyAlignment="1">
      <alignment horizontal="center" vertical="center" wrapText="1"/>
    </xf>
    <xf numFmtId="1" fontId="15" fillId="0" borderId="19" xfId="0" applyNumberFormat="1" applyFont="1" applyFill="1" applyBorder="1" applyAlignment="1">
      <alignment horizontal="center" vertical="center"/>
    </xf>
    <xf numFmtId="4" fontId="15" fillId="0" borderId="19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/>
    </xf>
    <xf numFmtId="0" fontId="5" fillId="34" borderId="0" xfId="0" applyFont="1" applyFill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0" fontId="12" fillId="32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justify" vertical="center" wrapText="1"/>
    </xf>
    <xf numFmtId="0" fontId="5" fillId="0" borderId="11" xfId="0" applyFont="1" applyBorder="1" applyAlignment="1">
      <alignment horizontal="center"/>
    </xf>
    <xf numFmtId="186" fontId="5" fillId="0" borderId="11" xfId="0" applyNumberFormat="1" applyFont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186" fontId="5" fillId="0" borderId="12" xfId="0" applyNumberFormat="1" applyFont="1" applyBorder="1" applyAlignment="1">
      <alignment horizontal="center" vertical="center"/>
    </xf>
    <xf numFmtId="186" fontId="5" fillId="0" borderId="19" xfId="0" applyNumberFormat="1" applyFont="1" applyBorder="1" applyAlignment="1">
      <alignment horizontal="center" vertical="center"/>
    </xf>
    <xf numFmtId="186" fontId="5" fillId="0" borderId="13" xfId="0" applyNumberFormat="1" applyFont="1" applyBorder="1" applyAlignment="1">
      <alignment horizontal="center" vertical="center"/>
    </xf>
    <xf numFmtId="186" fontId="10" fillId="0" borderId="12" xfId="0" applyNumberFormat="1" applyFont="1" applyBorder="1" applyAlignment="1">
      <alignment horizontal="center" vertical="center"/>
    </xf>
    <xf numFmtId="186" fontId="10" fillId="0" borderId="14" xfId="0" applyNumberFormat="1" applyFont="1" applyBorder="1" applyAlignment="1">
      <alignment horizontal="center" vertical="center"/>
    </xf>
    <xf numFmtId="186" fontId="10" fillId="0" borderId="13" xfId="0" applyNumberFormat="1" applyFont="1" applyBorder="1" applyAlignment="1">
      <alignment horizontal="center" vertical="center"/>
    </xf>
    <xf numFmtId="186" fontId="10" fillId="0" borderId="11" xfId="0" applyNumberFormat="1" applyFont="1" applyBorder="1" applyAlignment="1">
      <alignment horizontal="center" vertical="center"/>
    </xf>
    <xf numFmtId="186" fontId="14" fillId="0" borderId="11" xfId="0" applyNumberFormat="1" applyFont="1" applyBorder="1" applyAlignment="1">
      <alignment horizontal="center" vertical="center"/>
    </xf>
    <xf numFmtId="186" fontId="16" fillId="0" borderId="19" xfId="0" applyNumberFormat="1" applyFont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" fontId="15" fillId="32" borderId="11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1" fontId="4" fillId="33" borderId="12" xfId="0" applyNumberFormat="1" applyFont="1" applyFill="1" applyBorder="1" applyAlignment="1">
      <alignment horizontal="center" vertical="center" wrapText="1"/>
    </xf>
    <xf numFmtId="1" fontId="10" fillId="33" borderId="12" xfId="0" applyNumberFormat="1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vertical="center" wrapText="1"/>
    </xf>
    <xf numFmtId="1" fontId="4" fillId="35" borderId="14" xfId="0" applyNumberFormat="1" applyFont="1" applyFill="1" applyBorder="1" applyAlignment="1">
      <alignment horizontal="center" vertical="center" wrapText="1"/>
    </xf>
    <xf numFmtId="1" fontId="10" fillId="35" borderId="14" xfId="0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 vertical="center"/>
    </xf>
    <xf numFmtId="1" fontId="6" fillId="33" borderId="14" xfId="0" applyNumberFormat="1" applyFont="1" applyFill="1" applyBorder="1" applyAlignment="1">
      <alignment horizontal="center" vertical="center" wrapText="1"/>
    </xf>
    <xf numFmtId="1" fontId="8" fillId="33" borderId="14" xfId="0" applyNumberFormat="1" applyFont="1" applyFill="1" applyBorder="1" applyAlignment="1">
      <alignment horizontal="center" vertical="center"/>
    </xf>
    <xf numFmtId="4" fontId="8" fillId="33" borderId="14" xfId="0" applyNumberFormat="1" applyFont="1" applyFill="1" applyBorder="1" applyAlignment="1">
      <alignment horizontal="center" vertical="center"/>
    </xf>
    <xf numFmtId="186" fontId="10" fillId="33" borderId="19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186" fontId="10" fillId="33" borderId="14" xfId="0" applyNumberFormat="1" applyFont="1" applyFill="1" applyBorder="1" applyAlignment="1">
      <alignment horizontal="center" vertical="center"/>
    </xf>
    <xf numFmtId="1" fontId="4" fillId="33" borderId="14" xfId="0" applyNumberFormat="1" applyFont="1" applyFill="1" applyBorder="1" applyAlignment="1">
      <alignment horizontal="center" vertical="center" wrapText="1"/>
    </xf>
    <xf numFmtId="1" fontId="10" fillId="33" borderId="14" xfId="0" applyNumberFormat="1" applyFont="1" applyFill="1" applyBorder="1" applyAlignment="1">
      <alignment horizontal="center" vertical="center"/>
    </xf>
    <xf numFmtId="4" fontId="10" fillId="33" borderId="14" xfId="0" applyNumberFormat="1" applyFont="1" applyFill="1" applyBorder="1" applyAlignment="1">
      <alignment horizontal="center" vertical="center"/>
    </xf>
    <xf numFmtId="1" fontId="6" fillId="33" borderId="14" xfId="0" applyNumberFormat="1" applyFont="1" applyFill="1" applyBorder="1" applyAlignment="1">
      <alignment horizontal="center" vertical="center"/>
    </xf>
    <xf numFmtId="4" fontId="6" fillId="33" borderId="14" xfId="0" applyNumberFormat="1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 wrapText="1"/>
    </xf>
    <xf numFmtId="1" fontId="6" fillId="33" borderId="19" xfId="0" applyNumberFormat="1" applyFont="1" applyFill="1" applyBorder="1" applyAlignment="1">
      <alignment horizontal="center" vertical="center" wrapText="1"/>
    </xf>
    <xf numFmtId="1" fontId="8" fillId="33" borderId="19" xfId="0" applyNumberFormat="1" applyFont="1" applyFill="1" applyBorder="1" applyAlignment="1">
      <alignment horizontal="center" vertical="center"/>
    </xf>
    <xf numFmtId="4" fontId="8" fillId="33" borderId="19" xfId="0" applyNumberFormat="1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1" fontId="7" fillId="33" borderId="14" xfId="0" applyNumberFormat="1" applyFont="1" applyFill="1" applyBorder="1" applyAlignment="1">
      <alignment horizontal="center" vertical="center"/>
    </xf>
    <xf numFmtId="1" fontId="5" fillId="33" borderId="14" xfId="0" applyNumberFormat="1" applyFont="1" applyFill="1" applyBorder="1" applyAlignment="1">
      <alignment horizontal="center" vertical="center"/>
    </xf>
    <xf numFmtId="186" fontId="10" fillId="33" borderId="12" xfId="0" applyNumberFormat="1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vertical="center" wrapText="1"/>
    </xf>
    <xf numFmtId="1" fontId="10" fillId="35" borderId="14" xfId="0" applyNumberFormat="1" applyFont="1" applyFill="1" applyBorder="1" applyAlignment="1">
      <alignment horizontal="center" vertical="center"/>
    </xf>
    <xf numFmtId="4" fontId="10" fillId="35" borderId="14" xfId="0" applyNumberFormat="1" applyFont="1" applyFill="1" applyBorder="1" applyAlignment="1">
      <alignment horizontal="center" vertical="center"/>
    </xf>
    <xf numFmtId="186" fontId="10" fillId="35" borderId="14" xfId="0" applyNumberFormat="1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left" vertical="center" wrapText="1"/>
    </xf>
    <xf numFmtId="1" fontId="4" fillId="35" borderId="14" xfId="0" applyNumberFormat="1" applyFont="1" applyFill="1" applyBorder="1" applyAlignment="1">
      <alignment horizontal="center" vertical="center"/>
    </xf>
    <xf numFmtId="4" fontId="4" fillId="35" borderId="14" xfId="0" applyNumberFormat="1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horizontal="left" vertical="center" wrapText="1"/>
    </xf>
    <xf numFmtId="4" fontId="4" fillId="35" borderId="14" xfId="0" applyNumberFormat="1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left" vertical="center"/>
    </xf>
    <xf numFmtId="1" fontId="4" fillId="35" borderId="19" xfId="0" applyNumberFormat="1" applyFont="1" applyFill="1" applyBorder="1" applyAlignment="1">
      <alignment horizontal="center" vertical="center" wrapText="1"/>
    </xf>
    <xf numFmtId="1" fontId="4" fillId="35" borderId="19" xfId="0" applyNumberFormat="1" applyFont="1" applyFill="1" applyBorder="1" applyAlignment="1">
      <alignment horizontal="center" vertical="center"/>
    </xf>
    <xf numFmtId="4" fontId="4" fillId="35" borderId="19" xfId="0" applyNumberFormat="1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vertical="center" wrapText="1"/>
    </xf>
    <xf numFmtId="4" fontId="4" fillId="35" borderId="19" xfId="0" applyNumberFormat="1" applyFont="1" applyFill="1" applyBorder="1" applyAlignment="1">
      <alignment horizontal="center" vertical="center"/>
    </xf>
    <xf numFmtId="49" fontId="10" fillId="35" borderId="14" xfId="0" applyNumberFormat="1" applyFont="1" applyFill="1" applyBorder="1" applyAlignment="1">
      <alignment horizontal="justify" vertical="center" wrapText="1"/>
    </xf>
    <xf numFmtId="0" fontId="14" fillId="0" borderId="11" xfId="0" applyFont="1" applyFill="1" applyBorder="1" applyAlignment="1">
      <alignment vertical="center" wrapText="1"/>
    </xf>
    <xf numFmtId="49" fontId="14" fillId="0" borderId="11" xfId="0" applyNumberFormat="1" applyFont="1" applyFill="1" applyBorder="1" applyAlignment="1">
      <alignment horizontal="justify" vertical="center" wrapText="1"/>
    </xf>
    <xf numFmtId="1" fontId="14" fillId="0" borderId="11" xfId="0" applyNumberFormat="1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vertical="center" wrapText="1"/>
    </xf>
    <xf numFmtId="1" fontId="12" fillId="32" borderId="11" xfId="0" applyNumberFormat="1" applyFont="1" applyFill="1" applyBorder="1" applyAlignment="1">
      <alignment horizontal="center" vertical="center" wrapText="1"/>
    </xf>
    <xf numFmtId="49" fontId="14" fillId="32" borderId="11" xfId="0" applyNumberFormat="1" applyFont="1" applyFill="1" applyBorder="1" applyAlignment="1">
      <alignment horizontal="center" vertical="center"/>
    </xf>
    <xf numFmtId="4" fontId="14" fillId="32" borderId="11" xfId="0" applyNumberFormat="1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1" fontId="14" fillId="0" borderId="13" xfId="0" applyNumberFormat="1" applyFont="1" applyFill="1" applyBorder="1" applyAlignment="1">
      <alignment horizontal="center" vertical="center"/>
    </xf>
    <xf numFmtId="4" fontId="14" fillId="0" borderId="13" xfId="0" applyNumberFormat="1" applyFont="1" applyFill="1" applyBorder="1" applyAlignment="1">
      <alignment horizontal="center" vertical="center"/>
    </xf>
    <xf numFmtId="1" fontId="12" fillId="32" borderId="11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vertical="center" wrapText="1"/>
    </xf>
    <xf numFmtId="49" fontId="12" fillId="0" borderId="11" xfId="0" applyNumberFormat="1" applyFont="1" applyFill="1" applyBorder="1" applyAlignment="1">
      <alignment horizontal="left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/>
    </xf>
    <xf numFmtId="4" fontId="12" fillId="0" borderId="13" xfId="0" applyNumberFormat="1" applyFont="1" applyFill="1" applyBorder="1" applyAlignment="1">
      <alignment horizontal="center" vertical="center" wrapText="1"/>
    </xf>
    <xf numFmtId="4" fontId="12" fillId="32" borderId="11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 wrapText="1"/>
    </xf>
    <xf numFmtId="4" fontId="12" fillId="0" borderId="13" xfId="0" applyNumberFormat="1" applyFont="1" applyFill="1" applyBorder="1" applyAlignment="1">
      <alignment horizontal="center" vertical="center"/>
    </xf>
    <xf numFmtId="186" fontId="10" fillId="35" borderId="19" xfId="0" applyNumberFormat="1" applyFont="1" applyFill="1" applyBorder="1" applyAlignment="1">
      <alignment horizontal="center" vertical="center"/>
    </xf>
    <xf numFmtId="4" fontId="14" fillId="0" borderId="11" xfId="0" applyNumberFormat="1" applyFont="1" applyFill="1" applyBorder="1" applyAlignment="1">
      <alignment horizontal="center" vertical="center" wrapText="1"/>
    </xf>
    <xf numFmtId="4" fontId="15" fillId="0" borderId="19" xfId="0" applyNumberFormat="1" applyFont="1" applyFill="1" applyBorder="1" applyAlignment="1">
      <alignment horizontal="center" vertical="center" wrapText="1"/>
    </xf>
    <xf numFmtId="186" fontId="13" fillId="0" borderId="19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/>
    </xf>
    <xf numFmtId="186" fontId="13" fillId="0" borderId="12" xfId="0" applyNumberFormat="1" applyFont="1" applyBorder="1" applyAlignment="1">
      <alignment horizontal="center" vertical="center"/>
    </xf>
    <xf numFmtId="186" fontId="13" fillId="0" borderId="11" xfId="0" applyNumberFormat="1" applyFont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Border="1" applyAlignment="1">
      <alignment vertical="center" wrapText="1"/>
    </xf>
    <xf numFmtId="1" fontId="14" fillId="0" borderId="13" xfId="0" applyNumberFormat="1" applyFont="1" applyFill="1" applyBorder="1" applyAlignment="1">
      <alignment horizontal="center" vertical="center" wrapText="1"/>
    </xf>
    <xf numFmtId="1" fontId="19" fillId="0" borderId="11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vertical="center" wrapText="1"/>
    </xf>
    <xf numFmtId="1" fontId="15" fillId="0" borderId="13" xfId="0" applyNumberFormat="1" applyFont="1" applyFill="1" applyBorder="1" applyAlignment="1">
      <alignment horizontal="center" vertical="center" wrapText="1"/>
    </xf>
    <xf numFmtId="1" fontId="13" fillId="0" borderId="13" xfId="0" applyNumberFormat="1" applyFont="1" applyFill="1" applyBorder="1" applyAlignment="1">
      <alignment horizontal="center" vertical="center" wrapText="1"/>
    </xf>
    <xf numFmtId="1" fontId="14" fillId="32" borderId="11" xfId="0" applyNumberFormat="1" applyFont="1" applyFill="1" applyBorder="1" applyAlignment="1">
      <alignment horizontal="center" vertical="center" wrapText="1"/>
    </xf>
    <xf numFmtId="4" fontId="14" fillId="32" borderId="11" xfId="0" applyNumberFormat="1" applyFont="1" applyFill="1" applyBorder="1" applyAlignment="1">
      <alignment horizontal="center" vertical="center" wrapText="1"/>
    </xf>
    <xf numFmtId="1" fontId="13" fillId="32" borderId="11" xfId="0" applyNumberFormat="1" applyFont="1" applyFill="1" applyBorder="1" applyAlignment="1">
      <alignment horizontal="center" vertical="center" wrapText="1"/>
    </xf>
    <xf numFmtId="4" fontId="13" fillId="32" borderId="11" xfId="0" applyNumberFormat="1" applyFont="1" applyFill="1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4" fontId="14" fillId="32" borderId="13" xfId="0" applyNumberFormat="1" applyFont="1" applyFill="1" applyBorder="1" applyAlignment="1">
      <alignment horizontal="center" vertical="center"/>
    </xf>
    <xf numFmtId="186" fontId="14" fillId="0" borderId="13" xfId="0" applyNumberFormat="1" applyFont="1" applyBorder="1" applyAlignment="1">
      <alignment horizontal="center" vertical="center"/>
    </xf>
    <xf numFmtId="1" fontId="13" fillId="0" borderId="12" xfId="0" applyNumberFormat="1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center" vertical="center" wrapText="1"/>
    </xf>
    <xf numFmtId="1" fontId="12" fillId="32" borderId="13" xfId="0" applyNumberFormat="1" applyFont="1" applyFill="1" applyBorder="1" applyAlignment="1">
      <alignment horizontal="center" vertical="center" wrapText="1"/>
    </xf>
    <xf numFmtId="1" fontId="14" fillId="32" borderId="13" xfId="0" applyNumberFormat="1" applyFont="1" applyFill="1" applyBorder="1" applyAlignment="1">
      <alignment horizontal="center" vertical="center" wrapText="1"/>
    </xf>
    <xf numFmtId="4" fontId="14" fillId="32" borderId="13" xfId="0" applyNumberFormat="1" applyFont="1" applyFill="1" applyBorder="1" applyAlignment="1">
      <alignment horizontal="center" vertical="center" wrapText="1"/>
    </xf>
    <xf numFmtId="1" fontId="15" fillId="32" borderId="12" xfId="0" applyNumberFormat="1" applyFont="1" applyFill="1" applyBorder="1" applyAlignment="1">
      <alignment horizontal="center" vertical="center" wrapText="1"/>
    </xf>
    <xf numFmtId="4" fontId="13" fillId="32" borderId="1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wrapText="1"/>
    </xf>
    <xf numFmtId="49" fontId="13" fillId="32" borderId="12" xfId="0" applyNumberFormat="1" applyFont="1" applyFill="1" applyBorder="1" applyAlignment="1">
      <alignment horizontal="justify" vertical="center" wrapText="1"/>
    </xf>
    <xf numFmtId="49" fontId="13" fillId="32" borderId="12" xfId="0" applyNumberFormat="1" applyFont="1" applyFill="1" applyBorder="1" applyAlignment="1">
      <alignment horizontal="center" vertical="center"/>
    </xf>
    <xf numFmtId="1" fontId="13" fillId="32" borderId="12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4" fontId="9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20" fillId="0" borderId="11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49" fontId="21" fillId="0" borderId="11" xfId="0" applyNumberFormat="1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5"/>
  <sheetViews>
    <sheetView tabSelected="1" zoomScale="114" zoomScaleNormal="114" zoomScalePageLayoutView="0" workbookViewId="0" topLeftCell="A263">
      <selection activeCell="A7" sqref="A7:H7"/>
    </sheetView>
  </sheetViews>
  <sheetFormatPr defaultColWidth="9.00390625" defaultRowHeight="23.25" customHeight="1"/>
  <cols>
    <col min="1" max="1" width="50.625" style="2" customWidth="1"/>
    <col min="2" max="2" width="4.875" style="3" customWidth="1"/>
    <col min="3" max="3" width="5.25390625" style="1" customWidth="1"/>
    <col min="4" max="4" width="12.25390625" style="1" customWidth="1"/>
    <col min="5" max="5" width="3.875" style="1" customWidth="1"/>
    <col min="6" max="6" width="10.625" style="1" customWidth="1"/>
    <col min="7" max="7" width="10.125" style="1" customWidth="1"/>
    <col min="8" max="8" width="5.75390625" style="1" customWidth="1"/>
    <col min="9" max="9" width="9.125" style="1" customWidth="1"/>
    <col min="10" max="10" width="10.125" style="1" bestFit="1" customWidth="1"/>
    <col min="11" max="16384" width="9.125" style="1" customWidth="1"/>
  </cols>
  <sheetData>
    <row r="1" spans="1:8" ht="14.25" customHeight="1">
      <c r="A1" s="4"/>
      <c r="B1" s="8"/>
      <c r="C1" s="227" t="s">
        <v>261</v>
      </c>
      <c r="D1" s="227"/>
      <c r="E1" s="227"/>
      <c r="F1" s="227"/>
      <c r="G1" s="227"/>
      <c r="H1" s="227"/>
    </row>
    <row r="2" spans="1:8" ht="12" customHeight="1">
      <c r="A2" s="4"/>
      <c r="B2" s="227" t="s">
        <v>281</v>
      </c>
      <c r="C2" s="227"/>
      <c r="D2" s="227"/>
      <c r="E2" s="227"/>
      <c r="F2" s="227"/>
      <c r="G2" s="227"/>
      <c r="H2" s="227"/>
    </row>
    <row r="3" spans="1:8" ht="13.5" customHeight="1">
      <c r="A3" s="4"/>
      <c r="B3" s="227" t="s">
        <v>99</v>
      </c>
      <c r="C3" s="227"/>
      <c r="D3" s="227"/>
      <c r="E3" s="227"/>
      <c r="F3" s="227"/>
      <c r="G3" s="227"/>
      <c r="H3" s="227"/>
    </row>
    <row r="4" spans="1:8" ht="14.25" customHeight="1">
      <c r="A4" s="4"/>
      <c r="B4" s="227" t="s">
        <v>282</v>
      </c>
      <c r="C4" s="227"/>
      <c r="D4" s="227"/>
      <c r="E4" s="227"/>
      <c r="F4" s="227"/>
      <c r="G4" s="227"/>
      <c r="H4" s="227"/>
    </row>
    <row r="5" spans="1:3" ht="23.25" customHeight="1">
      <c r="A5" s="1"/>
      <c r="B5" s="1"/>
      <c r="C5" s="4"/>
    </row>
    <row r="6" spans="1:8" ht="23.25" customHeight="1">
      <c r="A6" s="232" t="s">
        <v>219</v>
      </c>
      <c r="B6" s="232"/>
      <c r="C6" s="232"/>
      <c r="D6" s="232"/>
      <c r="E6" s="232"/>
      <c r="F6" s="232"/>
      <c r="G6" s="232"/>
      <c r="H6" s="232"/>
    </row>
    <row r="7" spans="1:8" ht="23.25" customHeight="1">
      <c r="A7" s="232" t="s">
        <v>274</v>
      </c>
      <c r="B7" s="232"/>
      <c r="C7" s="232"/>
      <c r="D7" s="232"/>
      <c r="E7" s="232"/>
      <c r="F7" s="232"/>
      <c r="G7" s="232"/>
      <c r="H7" s="232"/>
    </row>
    <row r="8" spans="1:2" ht="23.25" customHeight="1">
      <c r="A8" s="1"/>
      <c r="B8" s="1"/>
    </row>
    <row r="9" spans="1:8" ht="23.25" customHeight="1">
      <c r="A9" s="228" t="s">
        <v>3</v>
      </c>
      <c r="B9" s="231" t="s">
        <v>27</v>
      </c>
      <c r="C9" s="230" t="s">
        <v>13</v>
      </c>
      <c r="D9" s="230"/>
      <c r="E9" s="230"/>
      <c r="F9" s="229" t="s">
        <v>238</v>
      </c>
      <c r="G9" s="229" t="s">
        <v>275</v>
      </c>
      <c r="H9" s="231" t="s">
        <v>220</v>
      </c>
    </row>
    <row r="10" spans="1:8" ht="62.25" customHeight="1">
      <c r="A10" s="228"/>
      <c r="B10" s="231"/>
      <c r="C10" s="225" t="s">
        <v>45</v>
      </c>
      <c r="D10" s="224" t="s">
        <v>2</v>
      </c>
      <c r="E10" s="224" t="s">
        <v>61</v>
      </c>
      <c r="F10" s="229"/>
      <c r="G10" s="229"/>
      <c r="H10" s="231"/>
    </row>
    <row r="11" spans="1:8" ht="14.25" customHeight="1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108">
        <v>7</v>
      </c>
      <c r="H11" s="108">
        <v>8</v>
      </c>
    </row>
    <row r="12" spans="1:8" ht="30" customHeight="1" thickBot="1">
      <c r="A12" s="133" t="s">
        <v>236</v>
      </c>
      <c r="B12" s="28"/>
      <c r="C12" s="28"/>
      <c r="D12" s="28"/>
      <c r="E12" s="28"/>
      <c r="F12" s="46">
        <f>F13+F77+F86+F99+F152+F201+F212+F227+F233</f>
        <v>41359.43</v>
      </c>
      <c r="G12" s="46">
        <f>G13+G77+G86+G99+G152+G201+G212+G227+G233</f>
        <v>24688.559999999998</v>
      </c>
      <c r="H12" s="114">
        <f>G12*100/F12</f>
        <v>59.692698859728</v>
      </c>
    </row>
    <row r="13" spans="1:8" ht="23.25" customHeight="1" thickBot="1">
      <c r="A13" s="134" t="s">
        <v>22</v>
      </c>
      <c r="B13" s="135" t="s">
        <v>100</v>
      </c>
      <c r="C13" s="135" t="s">
        <v>62</v>
      </c>
      <c r="D13" s="136"/>
      <c r="E13" s="136"/>
      <c r="F13" s="137">
        <f>F14+F19+F37+F44+F49</f>
        <v>9941.5</v>
      </c>
      <c r="G13" s="137">
        <f>G14+G19+G37+G44+G49</f>
        <v>6488.370000000001</v>
      </c>
      <c r="H13" s="138">
        <f aca="true" t="shared" si="0" ref="H13:H82">G13*100/F13</f>
        <v>65.26550319368306</v>
      </c>
    </row>
    <row r="14" spans="1:8" ht="50.25" customHeight="1" hidden="1" thickBot="1">
      <c r="A14" s="125" t="s">
        <v>16</v>
      </c>
      <c r="B14" s="126" t="s">
        <v>100</v>
      </c>
      <c r="C14" s="155" t="s">
        <v>28</v>
      </c>
      <c r="D14" s="155"/>
      <c r="E14" s="155"/>
      <c r="F14" s="156">
        <f>F17</f>
        <v>0</v>
      </c>
      <c r="G14" s="156">
        <f>G17</f>
        <v>0</v>
      </c>
      <c r="H14" s="157" t="e">
        <f t="shared" si="0"/>
        <v>#DIV/0!</v>
      </c>
    </row>
    <row r="15" spans="1:8" ht="25.5" customHeight="1" hidden="1">
      <c r="A15" s="31" t="s">
        <v>70</v>
      </c>
      <c r="B15" s="29" t="s">
        <v>100</v>
      </c>
      <c r="C15" s="30" t="s">
        <v>28</v>
      </c>
      <c r="D15" s="30" t="s">
        <v>71</v>
      </c>
      <c r="E15" s="30"/>
      <c r="F15" s="48">
        <f>F17</f>
        <v>0</v>
      </c>
      <c r="G15" s="48">
        <f>G17</f>
        <v>0</v>
      </c>
      <c r="H15" s="116" t="e">
        <f t="shared" si="0"/>
        <v>#DIV/0!</v>
      </c>
    </row>
    <row r="16" spans="1:8" ht="23.25" customHeight="1" hidden="1">
      <c r="A16" s="5" t="s">
        <v>72</v>
      </c>
      <c r="B16" s="11" t="s">
        <v>100</v>
      </c>
      <c r="C16" s="12" t="s">
        <v>28</v>
      </c>
      <c r="D16" s="12" t="s">
        <v>181</v>
      </c>
      <c r="E16" s="12"/>
      <c r="F16" s="49">
        <f>F18</f>
        <v>0</v>
      </c>
      <c r="G16" s="49">
        <f>G18</f>
        <v>0</v>
      </c>
      <c r="H16" s="117" t="e">
        <f t="shared" si="0"/>
        <v>#DIV/0!</v>
      </c>
    </row>
    <row r="17" spans="1:8" ht="23.25" customHeight="1" hidden="1">
      <c r="A17" s="170" t="s">
        <v>69</v>
      </c>
      <c r="B17" s="81" t="s">
        <v>100</v>
      </c>
      <c r="C17" s="13" t="s">
        <v>28</v>
      </c>
      <c r="D17" s="13" t="s">
        <v>182</v>
      </c>
      <c r="E17" s="13"/>
      <c r="F17" s="82">
        <f>F18</f>
        <v>0</v>
      </c>
      <c r="G17" s="82">
        <f>G18</f>
        <v>0</v>
      </c>
      <c r="H17" s="117" t="e">
        <f t="shared" si="0"/>
        <v>#DIV/0!</v>
      </c>
    </row>
    <row r="18" spans="1:8" ht="45.75" customHeight="1" hidden="1" thickBot="1">
      <c r="A18" s="35" t="s">
        <v>73</v>
      </c>
      <c r="B18" s="36" t="s">
        <v>100</v>
      </c>
      <c r="C18" s="37" t="s">
        <v>28</v>
      </c>
      <c r="D18" s="37" t="s">
        <v>182</v>
      </c>
      <c r="E18" s="37" t="s">
        <v>74</v>
      </c>
      <c r="F18" s="51">
        <v>0</v>
      </c>
      <c r="G18" s="51">
        <v>0</v>
      </c>
      <c r="H18" s="111"/>
    </row>
    <row r="19" spans="1:8" ht="23.25" customHeight="1" thickBot="1">
      <c r="A19" s="169" t="s">
        <v>86</v>
      </c>
      <c r="B19" s="126" t="s">
        <v>100</v>
      </c>
      <c r="C19" s="155" t="s">
        <v>29</v>
      </c>
      <c r="D19" s="155"/>
      <c r="E19" s="155"/>
      <c r="F19" s="156">
        <f>F20</f>
        <v>8954.3</v>
      </c>
      <c r="G19" s="156">
        <f>G20</f>
        <v>5894.06</v>
      </c>
      <c r="H19" s="157">
        <f t="shared" si="0"/>
        <v>65.82379415476363</v>
      </c>
    </row>
    <row r="20" spans="1:8" ht="23.25" customHeight="1">
      <c r="A20" s="31" t="s">
        <v>70</v>
      </c>
      <c r="B20" s="29" t="s">
        <v>100</v>
      </c>
      <c r="C20" s="30" t="s">
        <v>29</v>
      </c>
      <c r="D20" s="30" t="s">
        <v>77</v>
      </c>
      <c r="E20" s="30"/>
      <c r="F20" s="48">
        <f>F21+F28</f>
        <v>8954.3</v>
      </c>
      <c r="G20" s="48">
        <f>G21+G28</f>
        <v>5894.06</v>
      </c>
      <c r="H20" s="116">
        <f t="shared" si="0"/>
        <v>65.82379415476363</v>
      </c>
    </row>
    <row r="21" spans="1:8" ht="23.25" customHeight="1">
      <c r="A21" s="5" t="s">
        <v>75</v>
      </c>
      <c r="B21" s="11" t="s">
        <v>100</v>
      </c>
      <c r="C21" s="12" t="s">
        <v>29</v>
      </c>
      <c r="D21" s="12" t="s">
        <v>248</v>
      </c>
      <c r="E21" s="15"/>
      <c r="F21" s="49">
        <f>F22+F25</f>
        <v>6704.5</v>
      </c>
      <c r="G21" s="49">
        <f>G22+G25</f>
        <v>4393.6900000000005</v>
      </c>
      <c r="H21" s="117">
        <f t="shared" si="0"/>
        <v>65.53344768439109</v>
      </c>
    </row>
    <row r="22" spans="1:8" ht="23.25" customHeight="1">
      <c r="A22" s="171" t="s">
        <v>76</v>
      </c>
      <c r="B22" s="81" t="s">
        <v>100</v>
      </c>
      <c r="C22" s="13" t="s">
        <v>29</v>
      </c>
      <c r="D22" s="13" t="s">
        <v>177</v>
      </c>
      <c r="E22" s="13"/>
      <c r="F22" s="82">
        <f>F23+F24</f>
        <v>5385.5</v>
      </c>
      <c r="G22" s="82">
        <f>G23+G24</f>
        <v>3523.27</v>
      </c>
      <c r="H22" s="117">
        <f t="shared" si="0"/>
        <v>65.42140933989415</v>
      </c>
    </row>
    <row r="23" spans="1:8" ht="23.25" customHeight="1">
      <c r="A23" s="6" t="s">
        <v>200</v>
      </c>
      <c r="B23" s="21" t="s">
        <v>100</v>
      </c>
      <c r="C23" s="14" t="s">
        <v>29</v>
      </c>
      <c r="D23" s="14" t="s">
        <v>177</v>
      </c>
      <c r="E23" s="14" t="s">
        <v>78</v>
      </c>
      <c r="F23" s="50">
        <v>4136.4</v>
      </c>
      <c r="G23" s="50">
        <v>2724</v>
      </c>
      <c r="H23" s="109">
        <f t="shared" si="0"/>
        <v>65.85436611546272</v>
      </c>
    </row>
    <row r="24" spans="1:8" ht="36" customHeight="1">
      <c r="A24" s="6" t="s">
        <v>199</v>
      </c>
      <c r="B24" s="21" t="s">
        <v>100</v>
      </c>
      <c r="C24" s="14" t="s">
        <v>29</v>
      </c>
      <c r="D24" s="14" t="s">
        <v>177</v>
      </c>
      <c r="E24" s="14">
        <v>129</v>
      </c>
      <c r="F24" s="50">
        <v>1249.1</v>
      </c>
      <c r="G24" s="50">
        <v>799.27</v>
      </c>
      <c r="H24" s="109">
        <f t="shared" si="0"/>
        <v>63.98767112320871</v>
      </c>
    </row>
    <row r="25" spans="1:8" ht="26.25" customHeight="1">
      <c r="A25" s="171" t="s">
        <v>79</v>
      </c>
      <c r="B25" s="81" t="s">
        <v>100</v>
      </c>
      <c r="C25" s="172" t="s">
        <v>29</v>
      </c>
      <c r="D25" s="172" t="s">
        <v>178</v>
      </c>
      <c r="E25" s="172"/>
      <c r="F25" s="82">
        <f>F26+F27</f>
        <v>1319</v>
      </c>
      <c r="G25" s="82">
        <f>G26+G27</f>
        <v>870.4200000000001</v>
      </c>
      <c r="H25" s="117">
        <f t="shared" si="0"/>
        <v>65.99090219863533</v>
      </c>
    </row>
    <row r="26" spans="1:8" ht="23.25" customHeight="1">
      <c r="A26" s="6" t="s">
        <v>200</v>
      </c>
      <c r="B26" s="21" t="s">
        <v>100</v>
      </c>
      <c r="C26" s="16" t="s">
        <v>29</v>
      </c>
      <c r="D26" s="16" t="s">
        <v>178</v>
      </c>
      <c r="E26" s="16" t="s">
        <v>78</v>
      </c>
      <c r="F26" s="50">
        <v>1013</v>
      </c>
      <c r="G26" s="73">
        <v>674.09</v>
      </c>
      <c r="H26" s="109">
        <f t="shared" si="0"/>
        <v>66.54392892398815</v>
      </c>
    </row>
    <row r="27" spans="1:8" ht="36" customHeight="1">
      <c r="A27" s="6" t="s">
        <v>199</v>
      </c>
      <c r="B27" s="21" t="s">
        <v>100</v>
      </c>
      <c r="C27" s="16" t="s">
        <v>29</v>
      </c>
      <c r="D27" s="16" t="s">
        <v>178</v>
      </c>
      <c r="E27" s="16">
        <v>129</v>
      </c>
      <c r="F27" s="50">
        <v>306</v>
      </c>
      <c r="G27" s="50">
        <v>196.33</v>
      </c>
      <c r="H27" s="109">
        <f t="shared" si="0"/>
        <v>64.16013071895425</v>
      </c>
    </row>
    <row r="28" spans="1:8" ht="23.25" customHeight="1">
      <c r="A28" s="5" t="s">
        <v>72</v>
      </c>
      <c r="B28" s="11" t="s">
        <v>100</v>
      </c>
      <c r="C28" s="17" t="s">
        <v>29</v>
      </c>
      <c r="D28" s="17" t="s">
        <v>249</v>
      </c>
      <c r="E28" s="17"/>
      <c r="F28" s="49">
        <f>F29+F42</f>
        <v>2249.8</v>
      </c>
      <c r="G28" s="49">
        <f>G29+G42</f>
        <v>1500.37</v>
      </c>
      <c r="H28" s="117">
        <f t="shared" si="0"/>
        <v>66.68903902569117</v>
      </c>
    </row>
    <row r="29" spans="1:8" ht="23.25" customHeight="1">
      <c r="A29" s="171" t="s">
        <v>80</v>
      </c>
      <c r="B29" s="81" t="s">
        <v>100</v>
      </c>
      <c r="C29" s="172" t="s">
        <v>29</v>
      </c>
      <c r="D29" s="172" t="s">
        <v>179</v>
      </c>
      <c r="E29" s="172"/>
      <c r="F29" s="82">
        <f>F30+F31+F32+F33+F34+F35+F36</f>
        <v>2248.8</v>
      </c>
      <c r="G29" s="82">
        <f>G30+G31+G32+G33+G34+G35+G36</f>
        <v>1499.37</v>
      </c>
      <c r="H29" s="117">
        <f t="shared" si="0"/>
        <v>66.67422625400214</v>
      </c>
    </row>
    <row r="30" spans="1:8" ht="23.25" customHeight="1">
      <c r="A30" s="6" t="s">
        <v>200</v>
      </c>
      <c r="B30" s="21" t="s">
        <v>100</v>
      </c>
      <c r="C30" s="16" t="s">
        <v>29</v>
      </c>
      <c r="D30" s="16" t="s">
        <v>179</v>
      </c>
      <c r="E30" s="16" t="s">
        <v>78</v>
      </c>
      <c r="F30" s="50">
        <v>1188.6</v>
      </c>
      <c r="G30" s="50">
        <v>829.75</v>
      </c>
      <c r="H30" s="109">
        <f t="shared" si="0"/>
        <v>69.80901901396602</v>
      </c>
    </row>
    <row r="31" spans="1:8" ht="23.25" customHeight="1">
      <c r="A31" s="27" t="s">
        <v>207</v>
      </c>
      <c r="B31" s="21" t="s">
        <v>100</v>
      </c>
      <c r="C31" s="14" t="s">
        <v>29</v>
      </c>
      <c r="D31" s="14" t="s">
        <v>179</v>
      </c>
      <c r="E31" s="14">
        <v>122</v>
      </c>
      <c r="F31" s="50">
        <v>25</v>
      </c>
      <c r="G31" s="50">
        <v>4.94</v>
      </c>
      <c r="H31" s="109">
        <f t="shared" si="0"/>
        <v>19.76</v>
      </c>
    </row>
    <row r="32" spans="1:8" ht="41.25" customHeight="1">
      <c r="A32" s="27" t="s">
        <v>213</v>
      </c>
      <c r="B32" s="21" t="s">
        <v>100</v>
      </c>
      <c r="C32" s="14" t="s">
        <v>29</v>
      </c>
      <c r="D32" s="14" t="s">
        <v>179</v>
      </c>
      <c r="E32" s="14">
        <v>129</v>
      </c>
      <c r="F32" s="50">
        <v>359</v>
      </c>
      <c r="G32" s="50">
        <v>232.56</v>
      </c>
      <c r="H32" s="109">
        <f t="shared" si="0"/>
        <v>64.77994428969359</v>
      </c>
    </row>
    <row r="33" spans="1:8" ht="23.25" customHeight="1">
      <c r="A33" s="23" t="s">
        <v>145</v>
      </c>
      <c r="B33" s="21" t="s">
        <v>100</v>
      </c>
      <c r="C33" s="14" t="s">
        <v>29</v>
      </c>
      <c r="D33" s="14" t="s">
        <v>179</v>
      </c>
      <c r="E33" s="14">
        <v>242</v>
      </c>
      <c r="F33" s="50">
        <v>50.2</v>
      </c>
      <c r="G33" s="50">
        <v>33.81</v>
      </c>
      <c r="H33" s="109">
        <f t="shared" si="0"/>
        <v>67.35059760956175</v>
      </c>
    </row>
    <row r="34" spans="1:8" ht="23.25" customHeight="1">
      <c r="A34" s="107" t="s">
        <v>81</v>
      </c>
      <c r="B34" s="21" t="s">
        <v>100</v>
      </c>
      <c r="C34" s="14" t="s">
        <v>29</v>
      </c>
      <c r="D34" s="14" t="s">
        <v>179</v>
      </c>
      <c r="E34" s="14" t="s">
        <v>56</v>
      </c>
      <c r="F34" s="50">
        <v>621</v>
      </c>
      <c r="G34" s="50">
        <v>397.27</v>
      </c>
      <c r="H34" s="109">
        <f t="shared" si="0"/>
        <v>63.972624798711756</v>
      </c>
    </row>
    <row r="35" spans="1:8" ht="23.25" customHeight="1" hidden="1">
      <c r="A35" s="61" t="s">
        <v>210</v>
      </c>
      <c r="B35" s="21" t="s">
        <v>100</v>
      </c>
      <c r="C35" s="14" t="s">
        <v>29</v>
      </c>
      <c r="D35" s="14" t="s">
        <v>179</v>
      </c>
      <c r="E35" s="14" t="s">
        <v>89</v>
      </c>
      <c r="F35" s="50">
        <v>0</v>
      </c>
      <c r="G35" s="50">
        <v>0</v>
      </c>
      <c r="H35" s="109" t="e">
        <f>G35*100/F35</f>
        <v>#DIV/0!</v>
      </c>
    </row>
    <row r="36" spans="1:8" ht="23.25" customHeight="1">
      <c r="A36" s="61" t="s">
        <v>140</v>
      </c>
      <c r="B36" s="21" t="s">
        <v>100</v>
      </c>
      <c r="C36" s="14" t="s">
        <v>29</v>
      </c>
      <c r="D36" s="14" t="s">
        <v>179</v>
      </c>
      <c r="E36" s="14">
        <v>853</v>
      </c>
      <c r="F36" s="50">
        <v>5</v>
      </c>
      <c r="G36" s="50">
        <v>1.04</v>
      </c>
      <c r="H36" s="109">
        <f t="shared" si="0"/>
        <v>20.8</v>
      </c>
    </row>
    <row r="37" spans="1:8" ht="23.25" customHeight="1" hidden="1" thickBot="1">
      <c r="A37" s="38" t="s">
        <v>52</v>
      </c>
      <c r="B37" s="32" t="s">
        <v>100</v>
      </c>
      <c r="C37" s="33" t="s">
        <v>87</v>
      </c>
      <c r="D37" s="33"/>
      <c r="E37" s="33"/>
      <c r="F37" s="47">
        <f>F38</f>
        <v>0</v>
      </c>
      <c r="G37" s="47">
        <f>G38</f>
        <v>0</v>
      </c>
      <c r="H37" s="113" t="e">
        <f t="shared" si="0"/>
        <v>#DIV/0!</v>
      </c>
    </row>
    <row r="38" spans="1:8" ht="23.25" customHeight="1" hidden="1">
      <c r="A38" s="34" t="s">
        <v>82</v>
      </c>
      <c r="B38" s="29" t="s">
        <v>100</v>
      </c>
      <c r="C38" s="30" t="s">
        <v>87</v>
      </c>
      <c r="D38" s="30">
        <v>62</v>
      </c>
      <c r="E38" s="30"/>
      <c r="F38" s="48">
        <f>F39</f>
        <v>0</v>
      </c>
      <c r="G38" s="48">
        <f>G39</f>
        <v>0</v>
      </c>
      <c r="H38" s="109" t="e">
        <f t="shared" si="0"/>
        <v>#DIV/0!</v>
      </c>
    </row>
    <row r="39" spans="1:8" ht="23.25" customHeight="1" hidden="1">
      <c r="A39" s="5" t="s">
        <v>84</v>
      </c>
      <c r="B39" s="11" t="s">
        <v>100</v>
      </c>
      <c r="C39" s="12" t="s">
        <v>87</v>
      </c>
      <c r="D39" s="12" t="s">
        <v>184</v>
      </c>
      <c r="E39" s="12"/>
      <c r="F39" s="49">
        <f>F41</f>
        <v>0</v>
      </c>
      <c r="G39" s="49">
        <f>G41</f>
        <v>0</v>
      </c>
      <c r="H39" s="109" t="e">
        <f t="shared" si="0"/>
        <v>#DIV/0!</v>
      </c>
    </row>
    <row r="40" spans="1:8" ht="23.25" customHeight="1" hidden="1">
      <c r="A40" s="6" t="s">
        <v>106</v>
      </c>
      <c r="B40" s="21" t="s">
        <v>100</v>
      </c>
      <c r="C40" s="14" t="s">
        <v>87</v>
      </c>
      <c r="D40" s="14" t="s">
        <v>211</v>
      </c>
      <c r="E40" s="14"/>
      <c r="F40" s="50">
        <f>F41</f>
        <v>0</v>
      </c>
      <c r="G40" s="50">
        <f>G41</f>
        <v>0</v>
      </c>
      <c r="H40" s="109" t="e">
        <f t="shared" si="0"/>
        <v>#DIV/0!</v>
      </c>
    </row>
    <row r="41" spans="1:8" ht="23.25" customHeight="1" hidden="1" thickBot="1">
      <c r="A41" s="39" t="s">
        <v>57</v>
      </c>
      <c r="B41" s="36" t="s">
        <v>100</v>
      </c>
      <c r="C41" s="37" t="s">
        <v>87</v>
      </c>
      <c r="D41" s="37" t="s">
        <v>211</v>
      </c>
      <c r="E41" s="37" t="s">
        <v>56</v>
      </c>
      <c r="F41" s="51">
        <v>0</v>
      </c>
      <c r="G41" s="51">
        <v>0</v>
      </c>
      <c r="H41" s="109" t="e">
        <f t="shared" si="0"/>
        <v>#DIV/0!</v>
      </c>
    </row>
    <row r="42" spans="1:8" ht="36" customHeight="1">
      <c r="A42" s="173" t="s">
        <v>104</v>
      </c>
      <c r="B42" s="174" t="s">
        <v>100</v>
      </c>
      <c r="C42" s="175" t="s">
        <v>29</v>
      </c>
      <c r="D42" s="65" t="s">
        <v>183</v>
      </c>
      <c r="E42" s="65"/>
      <c r="F42" s="176">
        <f>F43</f>
        <v>1</v>
      </c>
      <c r="G42" s="176">
        <f>G43</f>
        <v>1</v>
      </c>
      <c r="H42" s="117">
        <f>G42*100/F42</f>
        <v>100</v>
      </c>
    </row>
    <row r="43" spans="1:8" ht="23.25" customHeight="1" thickBot="1">
      <c r="A43" s="221" t="s">
        <v>81</v>
      </c>
      <c r="B43" s="218" t="s">
        <v>100</v>
      </c>
      <c r="C43" s="222" t="s">
        <v>29</v>
      </c>
      <c r="D43" s="223" t="s">
        <v>183</v>
      </c>
      <c r="E43" s="223" t="s">
        <v>56</v>
      </c>
      <c r="F43" s="219">
        <v>1</v>
      </c>
      <c r="G43" s="219">
        <v>1</v>
      </c>
      <c r="H43" s="111">
        <f>G43*100/F43</f>
        <v>100</v>
      </c>
    </row>
    <row r="44" spans="1:8" ht="23.25" customHeight="1" thickBot="1">
      <c r="A44" s="125" t="s">
        <v>19</v>
      </c>
      <c r="B44" s="126" t="s">
        <v>100</v>
      </c>
      <c r="C44" s="155" t="s">
        <v>47</v>
      </c>
      <c r="D44" s="155"/>
      <c r="E44" s="155"/>
      <c r="F44" s="156">
        <f>F46</f>
        <v>50</v>
      </c>
      <c r="G44" s="156">
        <f>G46</f>
        <v>0</v>
      </c>
      <c r="H44" s="192">
        <f t="shared" si="0"/>
        <v>0</v>
      </c>
    </row>
    <row r="45" spans="1:8" ht="23.25" customHeight="1">
      <c r="A45" s="34" t="s">
        <v>82</v>
      </c>
      <c r="B45" s="29" t="s">
        <v>100</v>
      </c>
      <c r="C45" s="30" t="s">
        <v>47</v>
      </c>
      <c r="D45" s="30" t="s">
        <v>83</v>
      </c>
      <c r="E45" s="30"/>
      <c r="F45" s="48">
        <f aca="true" t="shared" si="1" ref="F45:G47">F46</f>
        <v>50</v>
      </c>
      <c r="G45" s="48">
        <f t="shared" si="1"/>
        <v>0</v>
      </c>
      <c r="H45" s="116">
        <f t="shared" si="0"/>
        <v>0</v>
      </c>
    </row>
    <row r="46" spans="1:8" ht="23.25" customHeight="1">
      <c r="A46" s="5" t="s">
        <v>84</v>
      </c>
      <c r="B46" s="11" t="s">
        <v>100</v>
      </c>
      <c r="C46" s="12" t="s">
        <v>47</v>
      </c>
      <c r="D46" s="12" t="s">
        <v>247</v>
      </c>
      <c r="E46" s="12"/>
      <c r="F46" s="49">
        <f t="shared" si="1"/>
        <v>50</v>
      </c>
      <c r="G46" s="49">
        <f t="shared" si="1"/>
        <v>0</v>
      </c>
      <c r="H46" s="117">
        <f t="shared" si="0"/>
        <v>0</v>
      </c>
    </row>
    <row r="47" spans="1:8" ht="23.25" customHeight="1">
      <c r="A47" s="170" t="s">
        <v>18</v>
      </c>
      <c r="B47" s="81" t="s">
        <v>100</v>
      </c>
      <c r="C47" s="13" t="s">
        <v>47</v>
      </c>
      <c r="D47" s="13" t="s">
        <v>180</v>
      </c>
      <c r="E47" s="13"/>
      <c r="F47" s="82">
        <f t="shared" si="1"/>
        <v>50</v>
      </c>
      <c r="G47" s="82">
        <f t="shared" si="1"/>
        <v>0</v>
      </c>
      <c r="H47" s="117">
        <f t="shared" si="0"/>
        <v>0</v>
      </c>
    </row>
    <row r="48" spans="1:8" ht="23.25" customHeight="1" thickBot="1">
      <c r="A48" s="44" t="s">
        <v>59</v>
      </c>
      <c r="B48" s="36" t="s">
        <v>100</v>
      </c>
      <c r="C48" s="37" t="s">
        <v>47</v>
      </c>
      <c r="D48" s="37" t="s">
        <v>180</v>
      </c>
      <c r="E48" s="37" t="s">
        <v>60</v>
      </c>
      <c r="F48" s="51">
        <v>50</v>
      </c>
      <c r="G48" s="51">
        <v>0</v>
      </c>
      <c r="H48" s="111">
        <f t="shared" si="0"/>
        <v>0</v>
      </c>
    </row>
    <row r="49" spans="1:8" ht="23.25" customHeight="1" thickBot="1">
      <c r="A49" s="125" t="s">
        <v>20</v>
      </c>
      <c r="B49" s="126" t="s">
        <v>100</v>
      </c>
      <c r="C49" s="155" t="s">
        <v>44</v>
      </c>
      <c r="D49" s="155"/>
      <c r="E49" s="155"/>
      <c r="F49" s="156">
        <f>F50+F73</f>
        <v>937.1999999999999</v>
      </c>
      <c r="G49" s="156">
        <f>G50+G73</f>
        <v>594.31</v>
      </c>
      <c r="H49" s="157">
        <f t="shared" si="0"/>
        <v>63.41335894152795</v>
      </c>
    </row>
    <row r="50" spans="1:8" ht="23.25" customHeight="1">
      <c r="A50" s="25" t="s">
        <v>82</v>
      </c>
      <c r="B50" s="11" t="s">
        <v>100</v>
      </c>
      <c r="C50" s="12" t="s">
        <v>44</v>
      </c>
      <c r="D50" s="12" t="s">
        <v>83</v>
      </c>
      <c r="E50" s="12"/>
      <c r="F50" s="49">
        <f>F51</f>
        <v>899.1999999999999</v>
      </c>
      <c r="G50" s="49">
        <f>G51</f>
        <v>579.5899999999999</v>
      </c>
      <c r="H50" s="117">
        <f t="shared" si="0"/>
        <v>64.45618327402136</v>
      </c>
    </row>
    <row r="51" spans="1:8" ht="23.25" customHeight="1">
      <c r="A51" s="25" t="s">
        <v>84</v>
      </c>
      <c r="B51" s="11" t="s">
        <v>100</v>
      </c>
      <c r="C51" s="12" t="s">
        <v>44</v>
      </c>
      <c r="D51" s="12" t="s">
        <v>247</v>
      </c>
      <c r="E51" s="12"/>
      <c r="F51" s="49">
        <f>F52+F61+F63+F67+F69+F71</f>
        <v>899.1999999999999</v>
      </c>
      <c r="G51" s="49">
        <f>G52+G61+G63+G67+G69+G71</f>
        <v>579.5899999999999</v>
      </c>
      <c r="H51" s="117">
        <f t="shared" si="0"/>
        <v>64.45618327402136</v>
      </c>
    </row>
    <row r="52" spans="1:8" ht="23.25" customHeight="1">
      <c r="A52" s="177" t="s">
        <v>30</v>
      </c>
      <c r="B52" s="174" t="s">
        <v>100</v>
      </c>
      <c r="C52" s="175" t="s">
        <v>44</v>
      </c>
      <c r="D52" s="65" t="s">
        <v>185</v>
      </c>
      <c r="E52" s="65"/>
      <c r="F52" s="176">
        <f>F53+F54+F55+F56+F57+F58+F59+F60</f>
        <v>391.82</v>
      </c>
      <c r="G52" s="176">
        <f>G53+G54+G55+G56+G57+G58+G59+G60</f>
        <v>291.9</v>
      </c>
      <c r="H52" s="117">
        <f t="shared" si="0"/>
        <v>74.49849420652339</v>
      </c>
    </row>
    <row r="53" spans="1:8" ht="23.25" customHeight="1">
      <c r="A53" s="66" t="s">
        <v>240</v>
      </c>
      <c r="B53" s="67" t="s">
        <v>100</v>
      </c>
      <c r="C53" s="72" t="s">
        <v>44</v>
      </c>
      <c r="D53" s="68" t="s">
        <v>186</v>
      </c>
      <c r="E53" s="68" t="s">
        <v>51</v>
      </c>
      <c r="F53" s="73">
        <v>78.78</v>
      </c>
      <c r="G53" s="73">
        <v>60</v>
      </c>
      <c r="H53" s="109">
        <f t="shared" si="0"/>
        <v>76.16146230007617</v>
      </c>
    </row>
    <row r="54" spans="1:8" ht="23.25" customHeight="1">
      <c r="A54" s="66" t="s">
        <v>105</v>
      </c>
      <c r="B54" s="67" t="s">
        <v>100</v>
      </c>
      <c r="C54" s="72" t="s">
        <v>44</v>
      </c>
      <c r="D54" s="68" t="s">
        <v>187</v>
      </c>
      <c r="E54" s="68" t="s">
        <v>51</v>
      </c>
      <c r="F54" s="73">
        <v>59.1</v>
      </c>
      <c r="G54" s="73">
        <v>45</v>
      </c>
      <c r="H54" s="109">
        <f t="shared" si="0"/>
        <v>76.14213197969544</v>
      </c>
    </row>
    <row r="55" spans="1:8" ht="23.25" customHeight="1">
      <c r="A55" s="66" t="s">
        <v>113</v>
      </c>
      <c r="B55" s="67" t="s">
        <v>100</v>
      </c>
      <c r="C55" s="72" t="s">
        <v>44</v>
      </c>
      <c r="D55" s="68" t="s">
        <v>188</v>
      </c>
      <c r="E55" s="68" t="s">
        <v>51</v>
      </c>
      <c r="F55" s="73">
        <v>34.7</v>
      </c>
      <c r="G55" s="73">
        <v>25</v>
      </c>
      <c r="H55" s="109">
        <f t="shared" si="0"/>
        <v>72.04610951008645</v>
      </c>
    </row>
    <row r="56" spans="1:8" ht="23.25" customHeight="1">
      <c r="A56" s="66" t="s">
        <v>114</v>
      </c>
      <c r="B56" s="67" t="s">
        <v>100</v>
      </c>
      <c r="C56" s="72" t="s">
        <v>44</v>
      </c>
      <c r="D56" s="68" t="s">
        <v>189</v>
      </c>
      <c r="E56" s="68" t="s">
        <v>51</v>
      </c>
      <c r="F56" s="73">
        <v>38.99</v>
      </c>
      <c r="G56" s="73">
        <v>29</v>
      </c>
      <c r="H56" s="109">
        <f t="shared" si="0"/>
        <v>74.37804565273147</v>
      </c>
    </row>
    <row r="57" spans="1:8" ht="23.25" customHeight="1" hidden="1">
      <c r="A57" s="66" t="s">
        <v>85</v>
      </c>
      <c r="B57" s="67" t="s">
        <v>100</v>
      </c>
      <c r="C57" s="72" t="s">
        <v>44</v>
      </c>
      <c r="D57" s="68" t="s">
        <v>190</v>
      </c>
      <c r="E57" s="68" t="s">
        <v>51</v>
      </c>
      <c r="F57" s="73"/>
      <c r="G57" s="73"/>
      <c r="H57" s="109" t="e">
        <f t="shared" si="0"/>
        <v>#DIV/0!</v>
      </c>
    </row>
    <row r="58" spans="1:8" ht="23.25" customHeight="1">
      <c r="A58" s="74" t="s">
        <v>115</v>
      </c>
      <c r="B58" s="67" t="s">
        <v>100</v>
      </c>
      <c r="C58" s="72" t="s">
        <v>44</v>
      </c>
      <c r="D58" s="68" t="s">
        <v>191</v>
      </c>
      <c r="E58" s="68" t="s">
        <v>51</v>
      </c>
      <c r="F58" s="73">
        <v>32.6</v>
      </c>
      <c r="G58" s="73">
        <v>24</v>
      </c>
      <c r="H58" s="109">
        <f t="shared" si="0"/>
        <v>73.61963190184049</v>
      </c>
    </row>
    <row r="59" spans="1:8" ht="23.25" customHeight="1">
      <c r="A59" s="75" t="s">
        <v>116</v>
      </c>
      <c r="B59" s="67" t="s">
        <v>100</v>
      </c>
      <c r="C59" s="72" t="s">
        <v>44</v>
      </c>
      <c r="D59" s="68" t="s">
        <v>192</v>
      </c>
      <c r="E59" s="68" t="s">
        <v>51</v>
      </c>
      <c r="F59" s="73">
        <v>113.35</v>
      </c>
      <c r="G59" s="73">
        <v>84</v>
      </c>
      <c r="H59" s="109">
        <f t="shared" si="0"/>
        <v>74.1067490074989</v>
      </c>
    </row>
    <row r="60" spans="1:8" ht="23.25" customHeight="1">
      <c r="A60" s="75" t="s">
        <v>242</v>
      </c>
      <c r="B60" s="67" t="s">
        <v>100</v>
      </c>
      <c r="C60" s="72" t="s">
        <v>44</v>
      </c>
      <c r="D60" s="68" t="s">
        <v>241</v>
      </c>
      <c r="E60" s="68" t="s">
        <v>51</v>
      </c>
      <c r="F60" s="73">
        <v>34.3</v>
      </c>
      <c r="G60" s="73">
        <v>24.9</v>
      </c>
      <c r="H60" s="109">
        <f>G60*100/F60</f>
        <v>72.59475218658893</v>
      </c>
    </row>
    <row r="61" spans="1:8" ht="27.75" customHeight="1">
      <c r="A61" s="178" t="s">
        <v>25</v>
      </c>
      <c r="B61" s="179" t="s">
        <v>100</v>
      </c>
      <c r="C61" s="180" t="s">
        <v>44</v>
      </c>
      <c r="D61" s="180" t="s">
        <v>193</v>
      </c>
      <c r="E61" s="180"/>
      <c r="F61" s="181">
        <f>F62</f>
        <v>180</v>
      </c>
      <c r="G61" s="181">
        <f>G62</f>
        <v>111.42</v>
      </c>
      <c r="H61" s="117">
        <f t="shared" si="0"/>
        <v>61.9</v>
      </c>
    </row>
    <row r="62" spans="1:8" ht="23.25" customHeight="1">
      <c r="A62" s="23" t="s">
        <v>57</v>
      </c>
      <c r="B62" s="21" t="s">
        <v>100</v>
      </c>
      <c r="C62" s="14" t="s">
        <v>44</v>
      </c>
      <c r="D62" s="14" t="s">
        <v>193</v>
      </c>
      <c r="E62" s="14" t="s">
        <v>56</v>
      </c>
      <c r="F62" s="73">
        <v>180</v>
      </c>
      <c r="G62" s="73">
        <v>111.42</v>
      </c>
      <c r="H62" s="109">
        <f t="shared" si="0"/>
        <v>61.9</v>
      </c>
    </row>
    <row r="63" spans="1:8" ht="23.25" customHeight="1">
      <c r="A63" s="170" t="s">
        <v>88</v>
      </c>
      <c r="B63" s="81" t="s">
        <v>100</v>
      </c>
      <c r="C63" s="13" t="s">
        <v>44</v>
      </c>
      <c r="D63" s="13" t="s">
        <v>194</v>
      </c>
      <c r="E63" s="13"/>
      <c r="F63" s="82">
        <f>F64+F65+F66</f>
        <v>11.91</v>
      </c>
      <c r="G63" s="82">
        <f>G64+G65+G66</f>
        <v>10.34</v>
      </c>
      <c r="H63" s="117">
        <f t="shared" si="0"/>
        <v>86.81780016792611</v>
      </c>
    </row>
    <row r="64" spans="1:8" ht="23.25" customHeight="1" hidden="1">
      <c r="A64" s="23" t="s">
        <v>57</v>
      </c>
      <c r="B64" s="21" t="s">
        <v>100</v>
      </c>
      <c r="C64" s="14" t="s">
        <v>44</v>
      </c>
      <c r="D64" s="14" t="s">
        <v>194</v>
      </c>
      <c r="E64" s="14" t="s">
        <v>56</v>
      </c>
      <c r="F64" s="50">
        <v>0</v>
      </c>
      <c r="G64" s="50">
        <v>0</v>
      </c>
      <c r="H64" s="109" t="e">
        <f t="shared" si="0"/>
        <v>#DIV/0!</v>
      </c>
    </row>
    <row r="65" spans="1:8" ht="23.25" customHeight="1">
      <c r="A65" s="23" t="s">
        <v>203</v>
      </c>
      <c r="B65" s="21" t="s">
        <v>100</v>
      </c>
      <c r="C65" s="14" t="s">
        <v>44</v>
      </c>
      <c r="D65" s="14" t="s">
        <v>194</v>
      </c>
      <c r="E65" s="14">
        <v>851</v>
      </c>
      <c r="F65" s="50">
        <v>1.57</v>
      </c>
      <c r="G65" s="50">
        <v>0</v>
      </c>
      <c r="H65" s="109">
        <f t="shared" si="0"/>
        <v>0</v>
      </c>
    </row>
    <row r="66" spans="1:8" ht="23.25" customHeight="1">
      <c r="A66" s="61" t="s">
        <v>140</v>
      </c>
      <c r="B66" s="21" t="s">
        <v>100</v>
      </c>
      <c r="C66" s="14" t="s">
        <v>44</v>
      </c>
      <c r="D66" s="14" t="s">
        <v>194</v>
      </c>
      <c r="E66" s="14">
        <v>853</v>
      </c>
      <c r="F66" s="50">
        <v>10.34</v>
      </c>
      <c r="G66" s="50">
        <v>10.34</v>
      </c>
      <c r="H66" s="109">
        <f t="shared" si="0"/>
        <v>100</v>
      </c>
    </row>
    <row r="67" spans="1:8" ht="41.25" customHeight="1">
      <c r="A67" s="170" t="s">
        <v>107</v>
      </c>
      <c r="B67" s="81" t="s">
        <v>100</v>
      </c>
      <c r="C67" s="13" t="s">
        <v>44</v>
      </c>
      <c r="D67" s="13" t="s">
        <v>195</v>
      </c>
      <c r="E67" s="13"/>
      <c r="F67" s="82">
        <f>F68</f>
        <v>18.09</v>
      </c>
      <c r="G67" s="82">
        <f>G68</f>
        <v>13.8</v>
      </c>
      <c r="H67" s="117">
        <f t="shared" si="0"/>
        <v>76.28524046434494</v>
      </c>
    </row>
    <row r="68" spans="1:8" ht="23.25" customHeight="1">
      <c r="A68" s="23" t="s">
        <v>53</v>
      </c>
      <c r="B68" s="21" t="s">
        <v>100</v>
      </c>
      <c r="C68" s="14" t="s">
        <v>44</v>
      </c>
      <c r="D68" s="14" t="s">
        <v>195</v>
      </c>
      <c r="E68" s="14" t="s">
        <v>54</v>
      </c>
      <c r="F68" s="50">
        <v>18.09</v>
      </c>
      <c r="G68" s="50">
        <v>13.8</v>
      </c>
      <c r="H68" s="109">
        <f t="shared" si="0"/>
        <v>76.28524046434494</v>
      </c>
    </row>
    <row r="69" spans="1:8" ht="23.25" customHeight="1">
      <c r="A69" s="84" t="s">
        <v>55</v>
      </c>
      <c r="B69" s="81" t="s">
        <v>100</v>
      </c>
      <c r="C69" s="13" t="s">
        <v>44</v>
      </c>
      <c r="D69" s="13" t="s">
        <v>196</v>
      </c>
      <c r="E69" s="13"/>
      <c r="F69" s="82">
        <f>F70</f>
        <v>40</v>
      </c>
      <c r="G69" s="82">
        <f>G70</f>
        <v>0</v>
      </c>
      <c r="H69" s="117">
        <f t="shared" si="0"/>
        <v>0</v>
      </c>
    </row>
    <row r="70" spans="1:8" ht="23.25" customHeight="1">
      <c r="A70" s="23" t="s">
        <v>57</v>
      </c>
      <c r="B70" s="21" t="s">
        <v>100</v>
      </c>
      <c r="C70" s="14" t="s">
        <v>44</v>
      </c>
      <c r="D70" s="14" t="s">
        <v>196</v>
      </c>
      <c r="E70" s="14" t="s">
        <v>56</v>
      </c>
      <c r="F70" s="50">
        <v>40</v>
      </c>
      <c r="G70" s="50">
        <v>0</v>
      </c>
      <c r="H70" s="109">
        <f t="shared" si="0"/>
        <v>0</v>
      </c>
    </row>
    <row r="71" spans="1:8" ht="39" customHeight="1">
      <c r="A71" s="84" t="s">
        <v>262</v>
      </c>
      <c r="B71" s="81" t="s">
        <v>100</v>
      </c>
      <c r="C71" s="172" t="s">
        <v>44</v>
      </c>
      <c r="D71" s="172" t="s">
        <v>263</v>
      </c>
      <c r="E71" s="172"/>
      <c r="F71" s="193">
        <f>F72</f>
        <v>257.38</v>
      </c>
      <c r="G71" s="82">
        <f>G72</f>
        <v>152.13</v>
      </c>
      <c r="H71" s="118">
        <f aca="true" t="shared" si="2" ref="H71:H76">G71*100/F71</f>
        <v>59.10715673323491</v>
      </c>
    </row>
    <row r="72" spans="1:8" ht="23.25" customHeight="1">
      <c r="A72" s="23" t="s">
        <v>57</v>
      </c>
      <c r="B72" s="130" t="s">
        <v>100</v>
      </c>
      <c r="C72" s="131" t="s">
        <v>44</v>
      </c>
      <c r="D72" s="131" t="s">
        <v>263</v>
      </c>
      <c r="E72" s="131" t="s">
        <v>56</v>
      </c>
      <c r="F72" s="132">
        <v>257.38</v>
      </c>
      <c r="G72" s="50">
        <v>152.13</v>
      </c>
      <c r="H72" s="109">
        <f t="shared" si="2"/>
        <v>59.10715673323491</v>
      </c>
    </row>
    <row r="73" spans="1:8" ht="23.25" customHeight="1">
      <c r="A73" s="25" t="s">
        <v>245</v>
      </c>
      <c r="B73" s="11" t="s">
        <v>100</v>
      </c>
      <c r="C73" s="12" t="s">
        <v>44</v>
      </c>
      <c r="D73" s="12">
        <v>79</v>
      </c>
      <c r="E73" s="12"/>
      <c r="F73" s="49">
        <f aca="true" t="shared" si="3" ref="F73:G75">F74</f>
        <v>38</v>
      </c>
      <c r="G73" s="49">
        <f t="shared" si="3"/>
        <v>14.72</v>
      </c>
      <c r="H73" s="116">
        <f t="shared" si="2"/>
        <v>38.73684210526316</v>
      </c>
    </row>
    <row r="74" spans="1:8" ht="23.25" customHeight="1">
      <c r="A74" s="84" t="s">
        <v>243</v>
      </c>
      <c r="B74" s="11" t="s">
        <v>100</v>
      </c>
      <c r="C74" s="12" t="s">
        <v>44</v>
      </c>
      <c r="D74" s="12" t="s">
        <v>244</v>
      </c>
      <c r="E74" s="12"/>
      <c r="F74" s="49">
        <f t="shared" si="3"/>
        <v>38</v>
      </c>
      <c r="G74" s="49">
        <f t="shared" si="3"/>
        <v>14.72</v>
      </c>
      <c r="H74" s="117">
        <f t="shared" si="2"/>
        <v>38.73684210526316</v>
      </c>
    </row>
    <row r="75" spans="1:8" ht="23.25" customHeight="1" hidden="1">
      <c r="A75" s="84" t="s">
        <v>243</v>
      </c>
      <c r="B75" s="81" t="s">
        <v>100</v>
      </c>
      <c r="C75" s="13" t="s">
        <v>44</v>
      </c>
      <c r="D75" s="13" t="s">
        <v>244</v>
      </c>
      <c r="E75" s="13"/>
      <c r="F75" s="82">
        <f t="shared" si="3"/>
        <v>38</v>
      </c>
      <c r="G75" s="82">
        <f t="shared" si="3"/>
        <v>14.72</v>
      </c>
      <c r="H75" s="117">
        <f t="shared" si="2"/>
        <v>38.73684210526316</v>
      </c>
    </row>
    <row r="76" spans="1:8" ht="23.25" customHeight="1" thickBot="1">
      <c r="A76" s="23" t="s">
        <v>57</v>
      </c>
      <c r="B76" s="21" t="s">
        <v>100</v>
      </c>
      <c r="C76" s="14" t="s">
        <v>44</v>
      </c>
      <c r="D76" s="14" t="s">
        <v>244</v>
      </c>
      <c r="E76" s="14" t="s">
        <v>56</v>
      </c>
      <c r="F76" s="50">
        <v>38</v>
      </c>
      <c r="G76" s="50">
        <v>14.72</v>
      </c>
      <c r="H76" s="112">
        <f t="shared" si="2"/>
        <v>38.73684210526316</v>
      </c>
    </row>
    <row r="77" spans="1:8" ht="23.25" customHeight="1" thickBot="1">
      <c r="A77" s="139" t="s">
        <v>4</v>
      </c>
      <c r="B77" s="135" t="s">
        <v>100</v>
      </c>
      <c r="C77" s="135" t="s">
        <v>63</v>
      </c>
      <c r="D77" s="136"/>
      <c r="E77" s="136"/>
      <c r="F77" s="137">
        <f aca="true" t="shared" si="4" ref="F77:G79">F78</f>
        <v>233.7</v>
      </c>
      <c r="G77" s="137">
        <f t="shared" si="4"/>
        <v>146.87</v>
      </c>
      <c r="H77" s="140">
        <f t="shared" si="0"/>
        <v>62.84552845528456</v>
      </c>
    </row>
    <row r="78" spans="1:8" ht="23.25" customHeight="1" thickBot="1">
      <c r="A78" s="154" t="s">
        <v>5</v>
      </c>
      <c r="B78" s="126" t="s">
        <v>100</v>
      </c>
      <c r="C78" s="159" t="s">
        <v>31</v>
      </c>
      <c r="D78" s="159"/>
      <c r="E78" s="159"/>
      <c r="F78" s="160">
        <f t="shared" si="4"/>
        <v>233.7</v>
      </c>
      <c r="G78" s="160">
        <f t="shared" si="4"/>
        <v>146.87</v>
      </c>
      <c r="H78" s="157">
        <f t="shared" si="0"/>
        <v>62.84552845528456</v>
      </c>
    </row>
    <row r="79" spans="1:8" ht="23.25" customHeight="1">
      <c r="A79" s="34" t="s">
        <v>82</v>
      </c>
      <c r="B79" s="29" t="s">
        <v>100</v>
      </c>
      <c r="C79" s="30" t="s">
        <v>31</v>
      </c>
      <c r="D79" s="30" t="s">
        <v>83</v>
      </c>
      <c r="E79" s="40"/>
      <c r="F79" s="52">
        <f t="shared" si="4"/>
        <v>233.7</v>
      </c>
      <c r="G79" s="52">
        <f t="shared" si="4"/>
        <v>146.87</v>
      </c>
      <c r="H79" s="116">
        <f t="shared" si="0"/>
        <v>62.84552845528456</v>
      </c>
    </row>
    <row r="80" spans="1:8" ht="23.25" customHeight="1">
      <c r="A80" s="5" t="s">
        <v>84</v>
      </c>
      <c r="B80" s="11" t="s">
        <v>100</v>
      </c>
      <c r="C80" s="12" t="s">
        <v>31</v>
      </c>
      <c r="D80" s="12" t="s">
        <v>247</v>
      </c>
      <c r="E80" s="18"/>
      <c r="F80" s="53">
        <f>F82+F83+F84+F85</f>
        <v>233.7</v>
      </c>
      <c r="G80" s="53">
        <f>G82+G83+G84+G85</f>
        <v>146.87</v>
      </c>
      <c r="H80" s="117">
        <f t="shared" si="0"/>
        <v>62.84552845528456</v>
      </c>
    </row>
    <row r="81" spans="1:8" ht="23.25" customHeight="1">
      <c r="A81" s="170" t="s">
        <v>6</v>
      </c>
      <c r="B81" s="81" t="s">
        <v>100</v>
      </c>
      <c r="C81" s="19" t="s">
        <v>31</v>
      </c>
      <c r="D81" s="19" t="s">
        <v>197</v>
      </c>
      <c r="E81" s="19"/>
      <c r="F81" s="85">
        <f>F82+F83+F84+F85</f>
        <v>233.7</v>
      </c>
      <c r="G81" s="85">
        <f>G82+G83+G84+G85</f>
        <v>146.87</v>
      </c>
      <c r="H81" s="117">
        <f t="shared" si="0"/>
        <v>62.84552845528456</v>
      </c>
    </row>
    <row r="82" spans="1:8" ht="23.25" customHeight="1">
      <c r="A82" s="23" t="s">
        <v>90</v>
      </c>
      <c r="B82" s="21" t="s">
        <v>100</v>
      </c>
      <c r="C82" s="20" t="s">
        <v>31</v>
      </c>
      <c r="D82" s="20" t="s">
        <v>197</v>
      </c>
      <c r="E82" s="20" t="s">
        <v>78</v>
      </c>
      <c r="F82" s="54">
        <v>176.49</v>
      </c>
      <c r="G82" s="54">
        <v>111.66</v>
      </c>
      <c r="H82" s="109">
        <f t="shared" si="0"/>
        <v>63.26704062553119</v>
      </c>
    </row>
    <row r="83" spans="1:8" ht="23.25" customHeight="1">
      <c r="A83" s="27" t="s">
        <v>207</v>
      </c>
      <c r="B83" s="21" t="s">
        <v>100</v>
      </c>
      <c r="C83" s="20" t="s">
        <v>31</v>
      </c>
      <c r="D83" s="20" t="s">
        <v>197</v>
      </c>
      <c r="E83" s="20">
        <v>122</v>
      </c>
      <c r="F83" s="54">
        <v>0.91</v>
      </c>
      <c r="G83" s="54">
        <v>0</v>
      </c>
      <c r="H83" s="109">
        <f aca="true" t="shared" si="5" ref="H83:H159">G83*100/F83</f>
        <v>0</v>
      </c>
    </row>
    <row r="84" spans="1:8" ht="36" customHeight="1">
      <c r="A84" s="23" t="s">
        <v>199</v>
      </c>
      <c r="B84" s="21" t="s">
        <v>100</v>
      </c>
      <c r="C84" s="20" t="s">
        <v>31</v>
      </c>
      <c r="D84" s="20" t="s">
        <v>197</v>
      </c>
      <c r="E84" s="20">
        <v>129</v>
      </c>
      <c r="F84" s="54">
        <v>53.3</v>
      </c>
      <c r="G84" s="54">
        <v>32.21</v>
      </c>
      <c r="H84" s="109">
        <f t="shared" si="5"/>
        <v>60.431519699812384</v>
      </c>
    </row>
    <row r="85" spans="1:8" ht="36" customHeight="1" thickBot="1">
      <c r="A85" s="95" t="s">
        <v>57</v>
      </c>
      <c r="B85" s="96" t="s">
        <v>100</v>
      </c>
      <c r="C85" s="96" t="s">
        <v>31</v>
      </c>
      <c r="D85" s="96" t="s">
        <v>197</v>
      </c>
      <c r="E85" s="96">
        <v>244</v>
      </c>
      <c r="F85" s="194">
        <f>3</f>
        <v>3</v>
      </c>
      <c r="G85" s="98">
        <v>3</v>
      </c>
      <c r="H85" s="195">
        <f>G85*100/F85</f>
        <v>100</v>
      </c>
    </row>
    <row r="86" spans="1:8" ht="28.5" customHeight="1" thickBot="1">
      <c r="A86" s="139" t="s">
        <v>7</v>
      </c>
      <c r="B86" s="141" t="s">
        <v>100</v>
      </c>
      <c r="C86" s="141" t="s">
        <v>32</v>
      </c>
      <c r="D86" s="142"/>
      <c r="E86" s="142"/>
      <c r="F86" s="143">
        <f>F87+F94</f>
        <v>293.48</v>
      </c>
      <c r="G86" s="143">
        <f>G87+G94</f>
        <v>183.28</v>
      </c>
      <c r="H86" s="140">
        <f t="shared" si="5"/>
        <v>62.45059288537549</v>
      </c>
    </row>
    <row r="87" spans="1:25" s="99" customFormat="1" ht="42.75" customHeight="1" thickBot="1">
      <c r="A87" s="154" t="s">
        <v>1</v>
      </c>
      <c r="B87" s="126" t="s">
        <v>100</v>
      </c>
      <c r="C87" s="159" t="s">
        <v>33</v>
      </c>
      <c r="D87" s="159"/>
      <c r="E87" s="159"/>
      <c r="F87" s="160">
        <f>F88</f>
        <v>173.48</v>
      </c>
      <c r="G87" s="160">
        <f>G88</f>
        <v>171.48</v>
      </c>
      <c r="H87" s="157">
        <f t="shared" si="5"/>
        <v>98.8471293520867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8" ht="55.5" customHeight="1">
      <c r="A88" s="76" t="s">
        <v>246</v>
      </c>
      <c r="B88" s="71" t="s">
        <v>100</v>
      </c>
      <c r="C88" s="78" t="s">
        <v>33</v>
      </c>
      <c r="D88" s="78">
        <v>71</v>
      </c>
      <c r="E88" s="40"/>
      <c r="F88" s="52">
        <f>F89</f>
        <v>173.48</v>
      </c>
      <c r="G88" s="52">
        <f>G89</f>
        <v>171.48</v>
      </c>
      <c r="H88" s="116">
        <f t="shared" si="5"/>
        <v>98.8471293520867</v>
      </c>
    </row>
    <row r="89" spans="1:8" ht="30" customHeight="1">
      <c r="A89" s="77" t="s">
        <v>121</v>
      </c>
      <c r="B89" s="64" t="s">
        <v>100</v>
      </c>
      <c r="C89" s="79" t="s">
        <v>33</v>
      </c>
      <c r="D89" s="79" t="s">
        <v>205</v>
      </c>
      <c r="E89" s="18"/>
      <c r="F89" s="53">
        <f>F90+F92</f>
        <v>173.48</v>
      </c>
      <c r="G89" s="53">
        <f>G90+G92</f>
        <v>171.48</v>
      </c>
      <c r="H89" s="117">
        <f t="shared" si="5"/>
        <v>98.8471293520867</v>
      </c>
    </row>
    <row r="90" spans="1:8" ht="23.25" customHeight="1">
      <c r="A90" s="177" t="s">
        <v>117</v>
      </c>
      <c r="B90" s="174" t="s">
        <v>100</v>
      </c>
      <c r="C90" s="182" t="s">
        <v>33</v>
      </c>
      <c r="D90" s="182" t="s">
        <v>152</v>
      </c>
      <c r="E90" s="19"/>
      <c r="F90" s="85">
        <f>F91</f>
        <v>171.48</v>
      </c>
      <c r="G90" s="85">
        <f>G91</f>
        <v>171.48</v>
      </c>
      <c r="H90" s="117">
        <f t="shared" si="5"/>
        <v>100</v>
      </c>
    </row>
    <row r="91" spans="1:8" ht="23.25" customHeight="1">
      <c r="A91" s="87" t="s">
        <v>57</v>
      </c>
      <c r="B91" s="88" t="s">
        <v>100</v>
      </c>
      <c r="C91" s="86" t="s">
        <v>33</v>
      </c>
      <c r="D91" s="86" t="s">
        <v>152</v>
      </c>
      <c r="E91" s="86" t="s">
        <v>56</v>
      </c>
      <c r="F91" s="62">
        <v>171.48</v>
      </c>
      <c r="G91" s="62">
        <v>171.48</v>
      </c>
      <c r="H91" s="109">
        <f t="shared" si="5"/>
        <v>100</v>
      </c>
    </row>
    <row r="92" spans="1:8" ht="18" customHeight="1">
      <c r="A92" s="196" t="s">
        <v>218</v>
      </c>
      <c r="B92" s="81" t="s">
        <v>100</v>
      </c>
      <c r="C92" s="19" t="s">
        <v>33</v>
      </c>
      <c r="D92" s="19" t="s">
        <v>154</v>
      </c>
      <c r="E92" s="19"/>
      <c r="F92" s="85">
        <f>F93</f>
        <v>2</v>
      </c>
      <c r="G92" s="85">
        <f>G93</f>
        <v>0</v>
      </c>
      <c r="H92" s="118">
        <f t="shared" si="5"/>
        <v>0</v>
      </c>
    </row>
    <row r="93" spans="1:8" ht="23.25" customHeight="1" thickBot="1">
      <c r="A93" s="39" t="s">
        <v>57</v>
      </c>
      <c r="B93" s="36" t="s">
        <v>100</v>
      </c>
      <c r="C93" s="41" t="s">
        <v>33</v>
      </c>
      <c r="D93" s="41" t="s">
        <v>154</v>
      </c>
      <c r="E93" s="41" t="s">
        <v>56</v>
      </c>
      <c r="F93" s="55">
        <v>2</v>
      </c>
      <c r="G93" s="55">
        <v>0</v>
      </c>
      <c r="H93" s="197">
        <f t="shared" si="5"/>
        <v>0</v>
      </c>
    </row>
    <row r="94" spans="1:25" s="99" customFormat="1" ht="23.25" customHeight="1" thickBot="1">
      <c r="A94" s="167" t="s">
        <v>0</v>
      </c>
      <c r="B94" s="164" t="s">
        <v>100</v>
      </c>
      <c r="C94" s="165" t="s">
        <v>34</v>
      </c>
      <c r="D94" s="165"/>
      <c r="E94" s="165"/>
      <c r="F94" s="168">
        <f aca="true" t="shared" si="6" ref="F94:G97">F95</f>
        <v>120</v>
      </c>
      <c r="G94" s="168">
        <f t="shared" si="6"/>
        <v>11.8</v>
      </c>
      <c r="H94" s="157">
        <f t="shared" si="5"/>
        <v>9.833333333333334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8" ht="55.5" customHeight="1">
      <c r="A95" s="76" t="s">
        <v>246</v>
      </c>
      <c r="B95" s="29" t="s">
        <v>100</v>
      </c>
      <c r="C95" s="40" t="s">
        <v>34</v>
      </c>
      <c r="D95" s="40">
        <v>71</v>
      </c>
      <c r="E95" s="40"/>
      <c r="F95" s="52">
        <f t="shared" si="6"/>
        <v>120</v>
      </c>
      <c r="G95" s="52">
        <f t="shared" si="6"/>
        <v>11.8</v>
      </c>
      <c r="H95" s="116">
        <f t="shared" si="5"/>
        <v>9.833333333333334</v>
      </c>
    </row>
    <row r="96" spans="1:8" ht="27" customHeight="1">
      <c r="A96" s="77" t="s">
        <v>121</v>
      </c>
      <c r="B96" s="11" t="s">
        <v>100</v>
      </c>
      <c r="C96" s="18" t="s">
        <v>34</v>
      </c>
      <c r="D96" s="18" t="s">
        <v>205</v>
      </c>
      <c r="E96" s="18"/>
      <c r="F96" s="53">
        <f t="shared" si="6"/>
        <v>120</v>
      </c>
      <c r="G96" s="53">
        <f t="shared" si="6"/>
        <v>11.8</v>
      </c>
      <c r="H96" s="117">
        <f t="shared" si="5"/>
        <v>9.833333333333334</v>
      </c>
    </row>
    <row r="97" spans="1:8" ht="23.25" customHeight="1">
      <c r="A97" s="183" t="s">
        <v>118</v>
      </c>
      <c r="B97" s="81" t="s">
        <v>100</v>
      </c>
      <c r="C97" s="19" t="s">
        <v>34</v>
      </c>
      <c r="D97" s="19" t="s">
        <v>153</v>
      </c>
      <c r="E97" s="19"/>
      <c r="F97" s="85">
        <f t="shared" si="6"/>
        <v>120</v>
      </c>
      <c r="G97" s="85">
        <f t="shared" si="6"/>
        <v>11.8</v>
      </c>
      <c r="H97" s="117">
        <f t="shared" si="5"/>
        <v>9.833333333333334</v>
      </c>
    </row>
    <row r="98" spans="1:8" ht="23.25" customHeight="1" thickBot="1">
      <c r="A98" s="39" t="s">
        <v>57</v>
      </c>
      <c r="B98" s="36" t="s">
        <v>100</v>
      </c>
      <c r="C98" s="41" t="s">
        <v>34</v>
      </c>
      <c r="D98" s="41" t="s">
        <v>153</v>
      </c>
      <c r="E98" s="41" t="s">
        <v>56</v>
      </c>
      <c r="F98" s="55">
        <v>120</v>
      </c>
      <c r="G98" s="55">
        <v>11.8</v>
      </c>
      <c r="H98" s="111">
        <f t="shared" si="5"/>
        <v>9.833333333333334</v>
      </c>
    </row>
    <row r="99" spans="1:25" s="100" customFormat="1" ht="23.25" customHeight="1" thickBot="1">
      <c r="A99" s="122" t="s">
        <v>8</v>
      </c>
      <c r="B99" s="123" t="s">
        <v>100</v>
      </c>
      <c r="C99" s="123" t="s">
        <v>64</v>
      </c>
      <c r="D99" s="124"/>
      <c r="E99" s="124"/>
      <c r="F99" s="137">
        <f>F100+F107+F135+F140</f>
        <v>9803.2</v>
      </c>
      <c r="G99" s="137">
        <f>G107+G135+G140</f>
        <v>5000.74</v>
      </c>
      <c r="H99" s="140">
        <f t="shared" si="5"/>
        <v>51.01130243185898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8" ht="21" customHeight="1" hidden="1" thickBot="1">
      <c r="A100" s="125" t="s">
        <v>91</v>
      </c>
      <c r="B100" s="126" t="s">
        <v>100</v>
      </c>
      <c r="C100" s="126" t="s">
        <v>48</v>
      </c>
      <c r="D100" s="127"/>
      <c r="E100" s="127"/>
      <c r="F100" s="56">
        <f>F101</f>
        <v>0</v>
      </c>
      <c r="G100" s="56">
        <f>G101</f>
        <v>0</v>
      </c>
      <c r="H100" s="115" t="e">
        <f t="shared" si="5"/>
        <v>#DIV/0!</v>
      </c>
    </row>
    <row r="101" spans="1:8" ht="51" customHeight="1" hidden="1">
      <c r="A101" s="76" t="s">
        <v>143</v>
      </c>
      <c r="B101" s="29" t="s">
        <v>100</v>
      </c>
      <c r="C101" s="29" t="s">
        <v>48</v>
      </c>
      <c r="D101" s="29">
        <v>71</v>
      </c>
      <c r="E101" s="128"/>
      <c r="F101" s="57">
        <f>F102</f>
        <v>0</v>
      </c>
      <c r="G101" s="57">
        <f>G102</f>
        <v>0</v>
      </c>
      <c r="H101" s="116" t="e">
        <f aca="true" t="shared" si="7" ref="H101:H106">G101*100/F101</f>
        <v>#DIV/0!</v>
      </c>
    </row>
    <row r="102" spans="1:8" ht="37.5" customHeight="1" hidden="1">
      <c r="A102" s="7" t="s">
        <v>217</v>
      </c>
      <c r="B102" s="11" t="s">
        <v>100</v>
      </c>
      <c r="C102" s="11" t="s">
        <v>48</v>
      </c>
      <c r="D102" s="11" t="s">
        <v>166</v>
      </c>
      <c r="E102" s="17"/>
      <c r="F102" s="58">
        <f>F105</f>
        <v>0</v>
      </c>
      <c r="G102" s="58">
        <f>G105</f>
        <v>0</v>
      </c>
      <c r="H102" s="117" t="e">
        <f t="shared" si="7"/>
        <v>#DIV/0!</v>
      </c>
    </row>
    <row r="103" spans="1:8" ht="23.25" customHeight="1" hidden="1" thickBot="1">
      <c r="A103" s="25" t="s">
        <v>119</v>
      </c>
      <c r="B103" s="11" t="s">
        <v>100</v>
      </c>
      <c r="C103" s="11" t="s">
        <v>48</v>
      </c>
      <c r="D103" s="11" t="s">
        <v>167</v>
      </c>
      <c r="E103" s="11"/>
      <c r="F103" s="94"/>
      <c r="G103" s="94"/>
      <c r="H103" s="109" t="e">
        <f t="shared" si="7"/>
        <v>#DIV/0!</v>
      </c>
    </row>
    <row r="104" spans="1:8" ht="23.25" customHeight="1" hidden="1" thickBot="1">
      <c r="A104" s="129" t="s">
        <v>57</v>
      </c>
      <c r="B104" s="130" t="s">
        <v>100</v>
      </c>
      <c r="C104" s="130" t="s">
        <v>48</v>
      </c>
      <c r="D104" s="130" t="s">
        <v>167</v>
      </c>
      <c r="E104" s="130" t="s">
        <v>56</v>
      </c>
      <c r="F104" s="94"/>
      <c r="G104" s="94"/>
      <c r="H104" s="109" t="e">
        <f t="shared" si="7"/>
        <v>#DIV/0!</v>
      </c>
    </row>
    <row r="105" spans="1:8" ht="23.25" customHeight="1" hidden="1">
      <c r="A105" s="129" t="s">
        <v>203</v>
      </c>
      <c r="B105" s="130" t="s">
        <v>100</v>
      </c>
      <c r="C105" s="130" t="s">
        <v>48</v>
      </c>
      <c r="D105" s="130" t="s">
        <v>167</v>
      </c>
      <c r="E105" s="130">
        <v>851</v>
      </c>
      <c r="F105" s="59">
        <f>F106</f>
        <v>0</v>
      </c>
      <c r="G105" s="59">
        <f>G106</f>
        <v>0</v>
      </c>
      <c r="H105" s="109" t="e">
        <f t="shared" si="7"/>
        <v>#DIV/0!</v>
      </c>
    </row>
    <row r="106" spans="1:8" ht="45" customHeight="1" hidden="1" thickBot="1">
      <c r="A106" s="122" t="s">
        <v>8</v>
      </c>
      <c r="B106" s="123" t="s">
        <v>100</v>
      </c>
      <c r="C106" s="123" t="s">
        <v>64</v>
      </c>
      <c r="D106" s="124"/>
      <c r="E106" s="124"/>
      <c r="F106" s="59">
        <v>0</v>
      </c>
      <c r="G106" s="59">
        <v>0</v>
      </c>
      <c r="H106" s="111" t="e">
        <f t="shared" si="7"/>
        <v>#DIV/0!</v>
      </c>
    </row>
    <row r="107" spans="1:8" ht="23.25" customHeight="1" thickBot="1">
      <c r="A107" s="125" t="s">
        <v>91</v>
      </c>
      <c r="B107" s="126" t="s">
        <v>100</v>
      </c>
      <c r="C107" s="126" t="s">
        <v>48</v>
      </c>
      <c r="D107" s="127"/>
      <c r="E107" s="127"/>
      <c r="F107" s="156">
        <f>F108</f>
        <v>8625.52</v>
      </c>
      <c r="G107" s="156">
        <f>G108</f>
        <v>4059.3599999999997</v>
      </c>
      <c r="H107" s="157">
        <f t="shared" si="5"/>
        <v>47.06220610467542</v>
      </c>
    </row>
    <row r="108" spans="1:8" ht="57.75" customHeight="1">
      <c r="A108" s="76" t="s">
        <v>246</v>
      </c>
      <c r="B108" s="29" t="s">
        <v>100</v>
      </c>
      <c r="C108" s="29" t="s">
        <v>48</v>
      </c>
      <c r="D108" s="29">
        <v>71</v>
      </c>
      <c r="E108" s="128"/>
      <c r="F108" s="48">
        <f>F109</f>
        <v>8625.52</v>
      </c>
      <c r="G108" s="48">
        <f>G109</f>
        <v>4059.3599999999997</v>
      </c>
      <c r="H108" s="116">
        <f t="shared" si="5"/>
        <v>47.06220610467542</v>
      </c>
    </row>
    <row r="109" spans="1:8" ht="44.25" customHeight="1">
      <c r="A109" s="7" t="s">
        <v>239</v>
      </c>
      <c r="B109" s="11" t="s">
        <v>100</v>
      </c>
      <c r="C109" s="11" t="s">
        <v>48</v>
      </c>
      <c r="D109" s="11" t="s">
        <v>166</v>
      </c>
      <c r="E109" s="17"/>
      <c r="F109" s="49">
        <f>F110+F113+F115+F117+F119+F121+F123+F125++F127+F129+F131+F133</f>
        <v>8625.52</v>
      </c>
      <c r="G109" s="49">
        <f>G110+G113+G115+G117+G119+G121+G123+G125++G127+G129+G131+G133</f>
        <v>4059.3599999999997</v>
      </c>
      <c r="H109" s="117">
        <f t="shared" si="5"/>
        <v>47.06220610467542</v>
      </c>
    </row>
    <row r="110" spans="1:8" ht="41.25" customHeight="1">
      <c r="A110" s="84" t="s">
        <v>119</v>
      </c>
      <c r="B110" s="81" t="s">
        <v>100</v>
      </c>
      <c r="C110" s="81" t="s">
        <v>48</v>
      </c>
      <c r="D110" s="81" t="s">
        <v>167</v>
      </c>
      <c r="E110" s="81"/>
      <c r="F110" s="82">
        <f>F111+F112</f>
        <v>1037.72</v>
      </c>
      <c r="G110" s="82">
        <f>G111+G112</f>
        <v>708.89</v>
      </c>
      <c r="H110" s="118">
        <f t="shared" si="5"/>
        <v>68.3122614963574</v>
      </c>
    </row>
    <row r="111" spans="1:8" ht="27.75" customHeight="1">
      <c r="A111" s="23" t="s">
        <v>57</v>
      </c>
      <c r="B111" s="21" t="s">
        <v>100</v>
      </c>
      <c r="C111" s="21" t="s">
        <v>48</v>
      </c>
      <c r="D111" s="21" t="s">
        <v>167</v>
      </c>
      <c r="E111" s="21" t="s">
        <v>56</v>
      </c>
      <c r="F111" s="50">
        <v>764.48</v>
      </c>
      <c r="G111" s="50">
        <v>571.88</v>
      </c>
      <c r="H111" s="198">
        <f t="shared" si="5"/>
        <v>74.8064043532859</v>
      </c>
    </row>
    <row r="112" spans="1:8" ht="23.25" customHeight="1">
      <c r="A112" s="23" t="s">
        <v>203</v>
      </c>
      <c r="B112" s="21" t="s">
        <v>100</v>
      </c>
      <c r="C112" s="21" t="s">
        <v>48</v>
      </c>
      <c r="D112" s="21" t="s">
        <v>167</v>
      </c>
      <c r="E112" s="21">
        <v>851</v>
      </c>
      <c r="F112" s="50">
        <v>273.24</v>
      </c>
      <c r="G112" s="50">
        <v>137.01</v>
      </c>
      <c r="H112" s="198">
        <f>G112*100/F112</f>
        <v>50.142731664470794</v>
      </c>
    </row>
    <row r="113" spans="1:8" ht="27.75" customHeight="1">
      <c r="A113" s="84" t="s">
        <v>142</v>
      </c>
      <c r="B113" s="81">
        <v>616</v>
      </c>
      <c r="C113" s="186" t="s">
        <v>48</v>
      </c>
      <c r="D113" s="172" t="s">
        <v>168</v>
      </c>
      <c r="E113" s="172"/>
      <c r="F113" s="193">
        <f>F114</f>
        <v>192.96</v>
      </c>
      <c r="G113" s="82">
        <f>G114</f>
        <v>50</v>
      </c>
      <c r="H113" s="118">
        <f t="shared" si="5"/>
        <v>25.912106135986733</v>
      </c>
    </row>
    <row r="114" spans="1:8" ht="23.25" customHeight="1">
      <c r="A114" s="23" t="s">
        <v>57</v>
      </c>
      <c r="B114" s="21">
        <v>616</v>
      </c>
      <c r="C114" s="106" t="s">
        <v>48</v>
      </c>
      <c r="D114" s="16" t="s">
        <v>168</v>
      </c>
      <c r="E114" s="16">
        <v>244</v>
      </c>
      <c r="F114" s="199">
        <v>192.96</v>
      </c>
      <c r="G114" s="50">
        <v>50</v>
      </c>
      <c r="H114" s="198">
        <f t="shared" si="5"/>
        <v>25.912106135986733</v>
      </c>
    </row>
    <row r="115" spans="1:8" ht="25.5" customHeight="1">
      <c r="A115" s="170" t="s">
        <v>120</v>
      </c>
      <c r="B115" s="81" t="s">
        <v>100</v>
      </c>
      <c r="C115" s="81" t="s">
        <v>48</v>
      </c>
      <c r="D115" s="193" t="s">
        <v>169</v>
      </c>
      <c r="E115" s="172"/>
      <c r="F115" s="193">
        <f>F116</f>
        <v>412.28</v>
      </c>
      <c r="G115" s="82">
        <f>G116</f>
        <v>199.44</v>
      </c>
      <c r="H115" s="118">
        <f t="shared" si="5"/>
        <v>48.374890850878046</v>
      </c>
    </row>
    <row r="116" spans="1:8" ht="26.25" customHeight="1">
      <c r="A116" s="22" t="s">
        <v>57</v>
      </c>
      <c r="B116" s="106">
        <v>616</v>
      </c>
      <c r="C116" s="106" t="s">
        <v>48</v>
      </c>
      <c r="D116" s="199" t="s">
        <v>169</v>
      </c>
      <c r="E116" s="199" t="s">
        <v>56</v>
      </c>
      <c r="F116" s="199">
        <v>412.28</v>
      </c>
      <c r="G116" s="50">
        <v>199.44</v>
      </c>
      <c r="H116" s="198">
        <f t="shared" si="5"/>
        <v>48.374890850878046</v>
      </c>
    </row>
    <row r="117" spans="1:8" ht="55.5" customHeight="1">
      <c r="A117" s="200" t="s">
        <v>139</v>
      </c>
      <c r="B117" s="81" t="s">
        <v>100</v>
      </c>
      <c r="C117" s="81" t="s">
        <v>48</v>
      </c>
      <c r="D117" s="201" t="s">
        <v>170</v>
      </c>
      <c r="E117" s="202"/>
      <c r="F117" s="193">
        <f>F118</f>
        <v>74.18</v>
      </c>
      <c r="G117" s="82">
        <f>G118</f>
        <v>0</v>
      </c>
      <c r="H117" s="118">
        <f t="shared" si="5"/>
        <v>0</v>
      </c>
    </row>
    <row r="118" spans="1:8" ht="28.5" customHeight="1">
      <c r="A118" s="203" t="s">
        <v>57</v>
      </c>
      <c r="B118" s="204" t="s">
        <v>100</v>
      </c>
      <c r="C118" s="204" t="s">
        <v>48</v>
      </c>
      <c r="D118" s="205" t="s">
        <v>170</v>
      </c>
      <c r="E118" s="205" t="s">
        <v>56</v>
      </c>
      <c r="F118" s="199">
        <v>74.18</v>
      </c>
      <c r="G118" s="50">
        <v>0</v>
      </c>
      <c r="H118" s="198">
        <f t="shared" si="5"/>
        <v>0</v>
      </c>
    </row>
    <row r="119" spans="1:8" ht="33.75" customHeight="1">
      <c r="A119" s="177" t="s">
        <v>111</v>
      </c>
      <c r="B119" s="174" t="s">
        <v>100</v>
      </c>
      <c r="C119" s="174" t="s">
        <v>48</v>
      </c>
      <c r="D119" s="206" t="s">
        <v>215</v>
      </c>
      <c r="E119" s="206"/>
      <c r="F119" s="207">
        <f>F120</f>
        <v>841.8</v>
      </c>
      <c r="G119" s="176">
        <f>G120</f>
        <v>841.8</v>
      </c>
      <c r="H119" s="118">
        <f t="shared" si="5"/>
        <v>100</v>
      </c>
    </row>
    <row r="120" spans="1:8" ht="33" customHeight="1">
      <c r="A120" s="61" t="s">
        <v>57</v>
      </c>
      <c r="B120" s="67" t="s">
        <v>100</v>
      </c>
      <c r="C120" s="67" t="s">
        <v>48</v>
      </c>
      <c r="D120" s="208" t="s">
        <v>215</v>
      </c>
      <c r="E120" s="208" t="s">
        <v>56</v>
      </c>
      <c r="F120" s="209">
        <v>841.8</v>
      </c>
      <c r="G120" s="73">
        <v>841.8</v>
      </c>
      <c r="H120" s="198">
        <f t="shared" si="5"/>
        <v>100</v>
      </c>
    </row>
    <row r="121" spans="1:8" ht="56.25" customHeight="1">
      <c r="A121" s="84" t="s">
        <v>231</v>
      </c>
      <c r="B121" s="179" t="s">
        <v>100</v>
      </c>
      <c r="C121" s="179" t="s">
        <v>48</v>
      </c>
      <c r="D121" s="201" t="s">
        <v>222</v>
      </c>
      <c r="E121" s="201"/>
      <c r="F121" s="210">
        <f>F122</f>
        <v>487.43</v>
      </c>
      <c r="G121" s="181">
        <f>G122</f>
        <v>487.43</v>
      </c>
      <c r="H121" s="118">
        <f aca="true" t="shared" si="8" ref="H121:H128">G121*100/F121</f>
        <v>100</v>
      </c>
    </row>
    <row r="122" spans="1:8" ht="23.25" customHeight="1">
      <c r="A122" s="23" t="s">
        <v>57</v>
      </c>
      <c r="B122" s="21" t="s">
        <v>100</v>
      </c>
      <c r="C122" s="21" t="s">
        <v>48</v>
      </c>
      <c r="D122" s="16" t="s">
        <v>222</v>
      </c>
      <c r="E122" s="16" t="s">
        <v>56</v>
      </c>
      <c r="F122" s="199">
        <v>487.43</v>
      </c>
      <c r="G122" s="50">
        <v>487.43</v>
      </c>
      <c r="H122" s="198">
        <f t="shared" si="8"/>
        <v>100</v>
      </c>
    </row>
    <row r="123" spans="1:8" ht="36" customHeight="1">
      <c r="A123" s="177" t="s">
        <v>266</v>
      </c>
      <c r="B123" s="174" t="s">
        <v>100</v>
      </c>
      <c r="C123" s="174" t="s">
        <v>48</v>
      </c>
      <c r="D123" s="206" t="s">
        <v>264</v>
      </c>
      <c r="E123" s="206"/>
      <c r="F123" s="207">
        <f>F124</f>
        <v>3000</v>
      </c>
      <c r="G123" s="176">
        <f>G124</f>
        <v>0</v>
      </c>
      <c r="H123" s="118">
        <f t="shared" si="8"/>
        <v>0</v>
      </c>
    </row>
    <row r="124" spans="1:8" ht="33" customHeight="1">
      <c r="A124" s="61" t="s">
        <v>57</v>
      </c>
      <c r="B124" s="67" t="s">
        <v>100</v>
      </c>
      <c r="C124" s="67" t="s">
        <v>48</v>
      </c>
      <c r="D124" s="208" t="s">
        <v>264</v>
      </c>
      <c r="E124" s="208" t="s">
        <v>56</v>
      </c>
      <c r="F124" s="209">
        <v>3000</v>
      </c>
      <c r="G124" s="73">
        <v>0</v>
      </c>
      <c r="H124" s="198">
        <f t="shared" si="8"/>
        <v>0</v>
      </c>
    </row>
    <row r="125" spans="1:8" ht="48.75" customHeight="1">
      <c r="A125" s="84" t="s">
        <v>232</v>
      </c>
      <c r="B125" s="81" t="s">
        <v>100</v>
      </c>
      <c r="C125" s="81" t="s">
        <v>48</v>
      </c>
      <c r="D125" s="172" t="s">
        <v>224</v>
      </c>
      <c r="E125" s="172"/>
      <c r="F125" s="193">
        <f>F126</f>
        <v>1048.38</v>
      </c>
      <c r="G125" s="82">
        <f>G126</f>
        <v>1048.38</v>
      </c>
      <c r="H125" s="118">
        <f t="shared" si="8"/>
        <v>100</v>
      </c>
    </row>
    <row r="126" spans="1:8" ht="26.25" customHeight="1">
      <c r="A126" s="23" t="s">
        <v>57</v>
      </c>
      <c r="B126" s="21" t="s">
        <v>100</v>
      </c>
      <c r="C126" s="21" t="s">
        <v>48</v>
      </c>
      <c r="D126" s="16" t="s">
        <v>224</v>
      </c>
      <c r="E126" s="16" t="s">
        <v>56</v>
      </c>
      <c r="F126" s="199">
        <v>1048.38</v>
      </c>
      <c r="G126" s="50">
        <v>1048.38</v>
      </c>
      <c r="H126" s="198">
        <f t="shared" si="8"/>
        <v>100</v>
      </c>
    </row>
    <row r="127" spans="1:8" ht="45" customHeight="1">
      <c r="A127" s="177" t="s">
        <v>233</v>
      </c>
      <c r="B127" s="174" t="s">
        <v>100</v>
      </c>
      <c r="C127" s="174" t="s">
        <v>48</v>
      </c>
      <c r="D127" s="206" t="s">
        <v>216</v>
      </c>
      <c r="E127" s="206"/>
      <c r="F127" s="207">
        <f>F128</f>
        <v>552.77</v>
      </c>
      <c r="G127" s="211">
        <f>G128</f>
        <v>552.77</v>
      </c>
      <c r="H127" s="212">
        <f t="shared" si="8"/>
        <v>100</v>
      </c>
    </row>
    <row r="128" spans="1:8" ht="28.5" customHeight="1">
      <c r="A128" s="61" t="s">
        <v>57</v>
      </c>
      <c r="B128" s="67" t="s">
        <v>100</v>
      </c>
      <c r="C128" s="67" t="s">
        <v>48</v>
      </c>
      <c r="D128" s="208" t="s">
        <v>216</v>
      </c>
      <c r="E128" s="208" t="s">
        <v>56</v>
      </c>
      <c r="F128" s="209">
        <v>552.77</v>
      </c>
      <c r="G128" s="73">
        <v>552.77</v>
      </c>
      <c r="H128" s="198">
        <f t="shared" si="8"/>
        <v>100</v>
      </c>
    </row>
    <row r="129" spans="1:8" ht="67.5" customHeight="1">
      <c r="A129" s="84" t="s">
        <v>234</v>
      </c>
      <c r="B129" s="81" t="s">
        <v>100</v>
      </c>
      <c r="C129" s="81" t="s">
        <v>48</v>
      </c>
      <c r="D129" s="172" t="s">
        <v>221</v>
      </c>
      <c r="E129" s="172" t="s">
        <v>56</v>
      </c>
      <c r="F129" s="193">
        <f>F130</f>
        <v>54.16</v>
      </c>
      <c r="G129" s="181">
        <f>G130</f>
        <v>54.16</v>
      </c>
      <c r="H129" s="118">
        <f t="shared" si="5"/>
        <v>100</v>
      </c>
    </row>
    <row r="130" spans="1:8" ht="33" customHeight="1">
      <c r="A130" s="23" t="s">
        <v>57</v>
      </c>
      <c r="B130" s="21" t="s">
        <v>100</v>
      </c>
      <c r="C130" s="21" t="s">
        <v>48</v>
      </c>
      <c r="D130" s="16" t="s">
        <v>221</v>
      </c>
      <c r="E130" s="16" t="s">
        <v>56</v>
      </c>
      <c r="F130" s="199">
        <v>54.16</v>
      </c>
      <c r="G130" s="50">
        <v>54.16</v>
      </c>
      <c r="H130" s="198">
        <f t="shared" si="5"/>
        <v>100</v>
      </c>
    </row>
    <row r="131" spans="1:8" ht="45" customHeight="1">
      <c r="A131" s="177" t="s">
        <v>267</v>
      </c>
      <c r="B131" s="215" t="s">
        <v>100</v>
      </c>
      <c r="C131" s="215" t="s">
        <v>48</v>
      </c>
      <c r="D131" s="216" t="s">
        <v>265</v>
      </c>
      <c r="E131" s="216"/>
      <c r="F131" s="217">
        <f>F132</f>
        <v>807.35</v>
      </c>
      <c r="G131" s="211">
        <f>G132</f>
        <v>0</v>
      </c>
      <c r="H131" s="212">
        <f>G131*100/F131</f>
        <v>0</v>
      </c>
    </row>
    <row r="132" spans="1:8" ht="33" customHeight="1">
      <c r="A132" s="61" t="s">
        <v>57</v>
      </c>
      <c r="B132" s="67" t="s">
        <v>100</v>
      </c>
      <c r="C132" s="67" t="s">
        <v>48</v>
      </c>
      <c r="D132" s="208" t="s">
        <v>265</v>
      </c>
      <c r="E132" s="208" t="s">
        <v>56</v>
      </c>
      <c r="F132" s="209">
        <v>807.35</v>
      </c>
      <c r="G132" s="73">
        <v>0</v>
      </c>
      <c r="H132" s="198">
        <f>G132*100/F132</f>
        <v>0</v>
      </c>
    </row>
    <row r="133" spans="1:8" ht="72" customHeight="1">
      <c r="A133" s="105" t="s">
        <v>235</v>
      </c>
      <c r="B133" s="179" t="s">
        <v>100</v>
      </c>
      <c r="C133" s="179" t="s">
        <v>48</v>
      </c>
      <c r="D133" s="201" t="s">
        <v>223</v>
      </c>
      <c r="E133" s="201"/>
      <c r="F133" s="210">
        <f>F134</f>
        <v>116.49</v>
      </c>
      <c r="G133" s="181">
        <f>G134</f>
        <v>116.49</v>
      </c>
      <c r="H133" s="212">
        <f t="shared" si="5"/>
        <v>100</v>
      </c>
    </row>
    <row r="134" spans="1:8" ht="24.75" customHeight="1" thickBot="1">
      <c r="A134" s="39" t="s">
        <v>57</v>
      </c>
      <c r="B134" s="36" t="s">
        <v>100</v>
      </c>
      <c r="C134" s="36" t="s">
        <v>48</v>
      </c>
      <c r="D134" s="213" t="s">
        <v>223</v>
      </c>
      <c r="E134" s="213">
        <v>244</v>
      </c>
      <c r="F134" s="214">
        <v>116.49</v>
      </c>
      <c r="G134" s="51">
        <v>116.49</v>
      </c>
      <c r="H134" s="197">
        <f t="shared" si="5"/>
        <v>100</v>
      </c>
    </row>
    <row r="135" spans="1:8" ht="23.25" customHeight="1" thickBot="1">
      <c r="A135" s="163" t="s">
        <v>26</v>
      </c>
      <c r="B135" s="164" t="s">
        <v>100</v>
      </c>
      <c r="C135" s="165" t="s">
        <v>36</v>
      </c>
      <c r="D135" s="165"/>
      <c r="E135" s="165"/>
      <c r="F135" s="166">
        <f aca="true" t="shared" si="9" ref="F135:G138">F136</f>
        <v>400</v>
      </c>
      <c r="G135" s="166">
        <f t="shared" si="9"/>
        <v>293.15</v>
      </c>
      <c r="H135" s="192">
        <f t="shared" si="5"/>
        <v>73.2875</v>
      </c>
    </row>
    <row r="136" spans="1:8" ht="59.25" customHeight="1">
      <c r="A136" s="76" t="s">
        <v>246</v>
      </c>
      <c r="B136" s="29" t="s">
        <v>100</v>
      </c>
      <c r="C136" s="29" t="s">
        <v>36</v>
      </c>
      <c r="D136" s="30">
        <v>71</v>
      </c>
      <c r="E136" s="40"/>
      <c r="F136" s="57">
        <f t="shared" si="9"/>
        <v>400</v>
      </c>
      <c r="G136" s="57">
        <f t="shared" si="9"/>
        <v>293.15</v>
      </c>
      <c r="H136" s="116">
        <f t="shared" si="5"/>
        <v>73.2875</v>
      </c>
    </row>
    <row r="137" spans="1:8" ht="39.75" customHeight="1">
      <c r="A137" s="7" t="s">
        <v>122</v>
      </c>
      <c r="B137" s="11" t="s">
        <v>100</v>
      </c>
      <c r="C137" s="18" t="s">
        <v>36</v>
      </c>
      <c r="D137" s="18" t="s">
        <v>149</v>
      </c>
      <c r="E137" s="18"/>
      <c r="F137" s="58">
        <f t="shared" si="9"/>
        <v>400</v>
      </c>
      <c r="G137" s="58">
        <f t="shared" si="9"/>
        <v>293.15</v>
      </c>
      <c r="H137" s="117">
        <f t="shared" si="5"/>
        <v>73.2875</v>
      </c>
    </row>
    <row r="138" spans="1:8" ht="23.25" customHeight="1">
      <c r="A138" s="170" t="s">
        <v>101</v>
      </c>
      <c r="B138" s="81" t="s">
        <v>100</v>
      </c>
      <c r="C138" s="19" t="s">
        <v>36</v>
      </c>
      <c r="D138" s="13" t="s">
        <v>146</v>
      </c>
      <c r="E138" s="19"/>
      <c r="F138" s="82">
        <f t="shared" si="9"/>
        <v>400</v>
      </c>
      <c r="G138" s="82">
        <f t="shared" si="9"/>
        <v>293.15</v>
      </c>
      <c r="H138" s="117">
        <f t="shared" si="5"/>
        <v>73.2875</v>
      </c>
    </row>
    <row r="139" spans="1:8" ht="23.25" customHeight="1" thickBot="1">
      <c r="A139" s="39" t="s">
        <v>145</v>
      </c>
      <c r="B139" s="36" t="s">
        <v>100</v>
      </c>
      <c r="C139" s="41" t="s">
        <v>36</v>
      </c>
      <c r="D139" s="37" t="s">
        <v>146</v>
      </c>
      <c r="E139" s="41">
        <v>242</v>
      </c>
      <c r="F139" s="51">
        <v>400</v>
      </c>
      <c r="G139" s="51">
        <v>293.15</v>
      </c>
      <c r="H139" s="112">
        <f t="shared" si="5"/>
        <v>73.2875</v>
      </c>
    </row>
    <row r="140" spans="1:8" ht="23.25" customHeight="1" thickBot="1">
      <c r="A140" s="154" t="s">
        <v>92</v>
      </c>
      <c r="B140" s="126" t="s">
        <v>100</v>
      </c>
      <c r="C140" s="159" t="s">
        <v>37</v>
      </c>
      <c r="D140" s="159"/>
      <c r="E140" s="159"/>
      <c r="F140" s="162">
        <f>F141</f>
        <v>777.6800000000001</v>
      </c>
      <c r="G140" s="162">
        <f>G141</f>
        <v>648.23</v>
      </c>
      <c r="H140" s="157">
        <f t="shared" si="5"/>
        <v>83.35433597366526</v>
      </c>
    </row>
    <row r="141" spans="1:8" ht="51" customHeight="1">
      <c r="A141" s="76" t="s">
        <v>246</v>
      </c>
      <c r="B141" s="11" t="s">
        <v>100</v>
      </c>
      <c r="C141" s="18" t="s">
        <v>37</v>
      </c>
      <c r="D141" s="18">
        <v>71</v>
      </c>
      <c r="E141" s="10"/>
      <c r="F141" s="58">
        <f>F142</f>
        <v>777.6800000000001</v>
      </c>
      <c r="G141" s="58">
        <f>G142</f>
        <v>648.23</v>
      </c>
      <c r="H141" s="116">
        <f t="shared" si="5"/>
        <v>83.35433597366526</v>
      </c>
    </row>
    <row r="142" spans="1:8" ht="37.5" customHeight="1">
      <c r="A142" s="7" t="s">
        <v>122</v>
      </c>
      <c r="B142" s="11" t="s">
        <v>100</v>
      </c>
      <c r="C142" s="18" t="s">
        <v>37</v>
      </c>
      <c r="D142" s="18" t="s">
        <v>149</v>
      </c>
      <c r="E142" s="10"/>
      <c r="F142" s="58">
        <f>F145+F147+F150</f>
        <v>777.6800000000001</v>
      </c>
      <c r="G142" s="58">
        <f>G145+G147+G150</f>
        <v>648.23</v>
      </c>
      <c r="H142" s="117">
        <f t="shared" si="5"/>
        <v>83.35433597366526</v>
      </c>
    </row>
    <row r="143" spans="1:8" ht="23.25" customHeight="1" hidden="1">
      <c r="A143" s="26" t="s">
        <v>24</v>
      </c>
      <c r="B143" s="21" t="s">
        <v>100</v>
      </c>
      <c r="C143" s="20" t="s">
        <v>37</v>
      </c>
      <c r="D143" s="20" t="s">
        <v>147</v>
      </c>
      <c r="E143" s="20"/>
      <c r="F143" s="94"/>
      <c r="G143" s="94"/>
      <c r="H143" s="109" t="e">
        <f t="shared" si="5"/>
        <v>#DIV/0!</v>
      </c>
    </row>
    <row r="144" spans="1:8" ht="23.25" customHeight="1" hidden="1">
      <c r="A144" s="23" t="s">
        <v>57</v>
      </c>
      <c r="B144" s="21" t="s">
        <v>100</v>
      </c>
      <c r="C144" s="20" t="s">
        <v>37</v>
      </c>
      <c r="D144" s="20" t="s">
        <v>147</v>
      </c>
      <c r="E144" s="20" t="s">
        <v>56</v>
      </c>
      <c r="F144" s="94"/>
      <c r="G144" s="94"/>
      <c r="H144" s="109" t="e">
        <f t="shared" si="5"/>
        <v>#DIV/0!</v>
      </c>
    </row>
    <row r="145" spans="1:8" ht="23.25" customHeight="1">
      <c r="A145" s="184" t="s">
        <v>35</v>
      </c>
      <c r="B145" s="81" t="s">
        <v>100</v>
      </c>
      <c r="C145" s="19" t="s">
        <v>37</v>
      </c>
      <c r="D145" s="19" t="s">
        <v>148</v>
      </c>
      <c r="E145" s="19"/>
      <c r="F145" s="185">
        <f>F146</f>
        <v>677</v>
      </c>
      <c r="G145" s="185">
        <f>G146</f>
        <v>577.6</v>
      </c>
      <c r="H145" s="117">
        <f t="shared" si="5"/>
        <v>85.31757754800591</v>
      </c>
    </row>
    <row r="146" spans="1:8" ht="23.25" customHeight="1">
      <c r="A146" s="23" t="s">
        <v>57</v>
      </c>
      <c r="B146" s="21" t="s">
        <v>100</v>
      </c>
      <c r="C146" s="20" t="s">
        <v>37</v>
      </c>
      <c r="D146" s="20" t="s">
        <v>148</v>
      </c>
      <c r="E146" s="20" t="s">
        <v>56</v>
      </c>
      <c r="F146" s="59">
        <v>677</v>
      </c>
      <c r="G146" s="59">
        <v>577.6</v>
      </c>
      <c r="H146" s="109">
        <f t="shared" si="5"/>
        <v>85.31757754800591</v>
      </c>
    </row>
    <row r="147" spans="1:8" ht="23.25" customHeight="1">
      <c r="A147" s="184" t="s">
        <v>23</v>
      </c>
      <c r="B147" s="81" t="s">
        <v>100</v>
      </c>
      <c r="C147" s="186" t="s">
        <v>37</v>
      </c>
      <c r="D147" s="13" t="s">
        <v>150</v>
      </c>
      <c r="E147" s="13"/>
      <c r="F147" s="82">
        <f>F148+F149</f>
        <v>95.68</v>
      </c>
      <c r="G147" s="82">
        <f>G148+G149</f>
        <v>70.63</v>
      </c>
      <c r="H147" s="117">
        <f t="shared" si="5"/>
        <v>73.81897993311036</v>
      </c>
    </row>
    <row r="148" spans="1:8" ht="23.25" customHeight="1">
      <c r="A148" s="22" t="s">
        <v>201</v>
      </c>
      <c r="B148" s="21" t="s">
        <v>100</v>
      </c>
      <c r="C148" s="106" t="s">
        <v>37</v>
      </c>
      <c r="D148" s="14" t="s">
        <v>150</v>
      </c>
      <c r="E148" s="14">
        <v>111</v>
      </c>
      <c r="F148" s="50">
        <v>71.2</v>
      </c>
      <c r="G148" s="50">
        <v>54.25</v>
      </c>
      <c r="H148" s="109">
        <f t="shared" si="5"/>
        <v>76.1938202247191</v>
      </c>
    </row>
    <row r="149" spans="1:8" ht="39" customHeight="1">
      <c r="A149" s="22" t="s">
        <v>144</v>
      </c>
      <c r="B149" s="21" t="s">
        <v>100</v>
      </c>
      <c r="C149" s="106" t="s">
        <v>37</v>
      </c>
      <c r="D149" s="14" t="s">
        <v>150</v>
      </c>
      <c r="E149" s="14">
        <v>119</v>
      </c>
      <c r="F149" s="50">
        <v>24.48</v>
      </c>
      <c r="G149" s="50">
        <v>16.38</v>
      </c>
      <c r="H149" s="109">
        <f t="shared" si="5"/>
        <v>66.91176470588235</v>
      </c>
    </row>
    <row r="150" spans="1:8" ht="23.25" customHeight="1">
      <c r="A150" s="105" t="s">
        <v>137</v>
      </c>
      <c r="B150" s="179" t="s">
        <v>100</v>
      </c>
      <c r="C150" s="187" t="s">
        <v>37</v>
      </c>
      <c r="D150" s="187" t="s">
        <v>151</v>
      </c>
      <c r="E150" s="187"/>
      <c r="F150" s="188">
        <f>F151</f>
        <v>5</v>
      </c>
      <c r="G150" s="188">
        <f>G151</f>
        <v>0</v>
      </c>
      <c r="H150" s="117">
        <f t="shared" si="5"/>
        <v>0</v>
      </c>
    </row>
    <row r="151" spans="1:8" ht="23.25" customHeight="1" thickBot="1">
      <c r="A151" s="23" t="s">
        <v>57</v>
      </c>
      <c r="B151" s="21" t="s">
        <v>100</v>
      </c>
      <c r="C151" s="20" t="s">
        <v>37</v>
      </c>
      <c r="D151" s="20" t="s">
        <v>151</v>
      </c>
      <c r="E151" s="20" t="s">
        <v>56</v>
      </c>
      <c r="F151" s="59">
        <v>5</v>
      </c>
      <c r="G151" s="59">
        <v>0</v>
      </c>
      <c r="H151" s="111">
        <f t="shared" si="5"/>
        <v>0</v>
      </c>
    </row>
    <row r="152" spans="1:8" ht="23.25" customHeight="1" thickBot="1">
      <c r="A152" s="139" t="s">
        <v>9</v>
      </c>
      <c r="B152" s="135" t="s">
        <v>100</v>
      </c>
      <c r="C152" s="144" t="s">
        <v>65</v>
      </c>
      <c r="D152" s="144"/>
      <c r="E152" s="144"/>
      <c r="F152" s="145">
        <f>F153+F160+F173</f>
        <v>8951.82</v>
      </c>
      <c r="G152" s="145">
        <f>G153+G160+G173</f>
        <v>4480.37</v>
      </c>
      <c r="H152" s="140">
        <f t="shared" si="5"/>
        <v>50.049822270778456</v>
      </c>
    </row>
    <row r="153" spans="1:8" ht="23.25" customHeight="1" thickBot="1">
      <c r="A153" s="158" t="s">
        <v>10</v>
      </c>
      <c r="B153" s="126" t="s">
        <v>100</v>
      </c>
      <c r="C153" s="159" t="s">
        <v>38</v>
      </c>
      <c r="D153" s="159"/>
      <c r="E153" s="159"/>
      <c r="F153" s="160">
        <f>F154</f>
        <v>976.98</v>
      </c>
      <c r="G153" s="160">
        <f>G154</f>
        <v>564.41</v>
      </c>
      <c r="H153" s="157">
        <f t="shared" si="5"/>
        <v>57.77088579090667</v>
      </c>
    </row>
    <row r="154" spans="1:8" ht="58.5" customHeight="1">
      <c r="A154" s="76" t="s">
        <v>246</v>
      </c>
      <c r="B154" s="29" t="s">
        <v>100</v>
      </c>
      <c r="C154" s="40" t="s">
        <v>38</v>
      </c>
      <c r="D154" s="40">
        <v>71</v>
      </c>
      <c r="E154" s="40"/>
      <c r="F154" s="52">
        <f>F155</f>
        <v>976.98</v>
      </c>
      <c r="G154" s="52">
        <f>G155</f>
        <v>564.41</v>
      </c>
      <c r="H154" s="116">
        <f t="shared" si="5"/>
        <v>57.77088579090667</v>
      </c>
    </row>
    <row r="155" spans="1:8" ht="39.75" customHeight="1">
      <c r="A155" s="25" t="s">
        <v>141</v>
      </c>
      <c r="B155" s="11" t="s">
        <v>100</v>
      </c>
      <c r="C155" s="18" t="s">
        <v>38</v>
      </c>
      <c r="D155" s="18" t="s">
        <v>155</v>
      </c>
      <c r="E155" s="18"/>
      <c r="F155" s="53">
        <f>F156+F158</f>
        <v>976.98</v>
      </c>
      <c r="G155" s="53">
        <f>G156+G158</f>
        <v>564.41</v>
      </c>
      <c r="H155" s="117">
        <f t="shared" si="5"/>
        <v>57.77088579090667</v>
      </c>
    </row>
    <row r="156" spans="1:8" ht="23.25" customHeight="1">
      <c r="A156" s="104" t="s">
        <v>136</v>
      </c>
      <c r="B156" s="81" t="s">
        <v>100</v>
      </c>
      <c r="C156" s="19" t="s">
        <v>38</v>
      </c>
      <c r="D156" s="19" t="s">
        <v>156</v>
      </c>
      <c r="E156" s="19"/>
      <c r="F156" s="85">
        <f>F157</f>
        <v>250</v>
      </c>
      <c r="G156" s="85">
        <f>G157</f>
        <v>97.28</v>
      </c>
      <c r="H156" s="117">
        <f t="shared" si="5"/>
        <v>38.912</v>
      </c>
    </row>
    <row r="157" spans="1:8" ht="23.25" customHeight="1">
      <c r="A157" s="27" t="s">
        <v>57</v>
      </c>
      <c r="B157" s="21" t="s">
        <v>100</v>
      </c>
      <c r="C157" s="20" t="s">
        <v>38</v>
      </c>
      <c r="D157" s="20" t="s">
        <v>156</v>
      </c>
      <c r="E157" s="20" t="s">
        <v>56</v>
      </c>
      <c r="F157" s="54">
        <v>250</v>
      </c>
      <c r="G157" s="54">
        <v>97.28</v>
      </c>
      <c r="H157" s="109">
        <f t="shared" si="5"/>
        <v>38.912</v>
      </c>
    </row>
    <row r="158" spans="1:8" ht="37.5" customHeight="1">
      <c r="A158" s="104" t="s">
        <v>135</v>
      </c>
      <c r="B158" s="81" t="s">
        <v>100</v>
      </c>
      <c r="C158" s="19" t="s">
        <v>38</v>
      </c>
      <c r="D158" s="19" t="s">
        <v>209</v>
      </c>
      <c r="E158" s="19"/>
      <c r="F158" s="85">
        <f>F159</f>
        <v>726.98</v>
      </c>
      <c r="G158" s="85">
        <f>G159</f>
        <v>467.13</v>
      </c>
      <c r="H158" s="117">
        <f t="shared" si="5"/>
        <v>64.25623813584967</v>
      </c>
    </row>
    <row r="159" spans="1:8" ht="23.25" customHeight="1" thickBot="1">
      <c r="A159" s="27" t="s">
        <v>108</v>
      </c>
      <c r="B159" s="36" t="s">
        <v>100</v>
      </c>
      <c r="C159" s="41" t="s">
        <v>38</v>
      </c>
      <c r="D159" s="41" t="s">
        <v>209</v>
      </c>
      <c r="E159" s="41">
        <v>244</v>
      </c>
      <c r="F159" s="55">
        <v>726.98</v>
      </c>
      <c r="G159" s="55">
        <v>467.13</v>
      </c>
      <c r="H159" s="111">
        <f t="shared" si="5"/>
        <v>64.25623813584967</v>
      </c>
    </row>
    <row r="160" spans="1:8" ht="23.25" customHeight="1" thickBot="1">
      <c r="A160" s="158" t="s">
        <v>11</v>
      </c>
      <c r="B160" s="126" t="s">
        <v>100</v>
      </c>
      <c r="C160" s="159" t="s">
        <v>39</v>
      </c>
      <c r="D160" s="159"/>
      <c r="E160" s="159"/>
      <c r="F160" s="160">
        <f>F161</f>
        <v>2553.2</v>
      </c>
      <c r="G160" s="160">
        <f>G161</f>
        <v>585.33</v>
      </c>
      <c r="H160" s="157">
        <f aca="true" t="shared" si="10" ref="H160:H246">G160*100/F160</f>
        <v>22.9253485821714</v>
      </c>
    </row>
    <row r="161" spans="1:8" ht="54.75" customHeight="1">
      <c r="A161" s="76" t="s">
        <v>246</v>
      </c>
      <c r="B161" s="29" t="s">
        <v>100</v>
      </c>
      <c r="C161" s="40" t="s">
        <v>39</v>
      </c>
      <c r="D161" s="40">
        <v>71</v>
      </c>
      <c r="E161" s="40"/>
      <c r="F161" s="52">
        <f>F162</f>
        <v>2553.2</v>
      </c>
      <c r="G161" s="52">
        <f>G162</f>
        <v>585.33</v>
      </c>
      <c r="H161" s="116">
        <f t="shared" si="10"/>
        <v>22.9253485821714</v>
      </c>
    </row>
    <row r="162" spans="1:8" ht="42.75" customHeight="1">
      <c r="A162" s="25" t="s">
        <v>141</v>
      </c>
      <c r="B162" s="11" t="s">
        <v>100</v>
      </c>
      <c r="C162" s="18" t="s">
        <v>39</v>
      </c>
      <c r="D162" s="18" t="s">
        <v>155</v>
      </c>
      <c r="E162" s="18"/>
      <c r="F162" s="53">
        <f>F163+F167+F169+F171</f>
        <v>2553.2</v>
      </c>
      <c r="G162" s="53">
        <f>G163+G167+G169+G171</f>
        <v>585.33</v>
      </c>
      <c r="H162" s="117">
        <f t="shared" si="10"/>
        <v>22.9253485821714</v>
      </c>
    </row>
    <row r="163" spans="1:8" ht="23.25" customHeight="1">
      <c r="A163" s="103" t="s">
        <v>93</v>
      </c>
      <c r="B163" s="81" t="s">
        <v>100</v>
      </c>
      <c r="C163" s="19" t="s">
        <v>39</v>
      </c>
      <c r="D163" s="19" t="s">
        <v>157</v>
      </c>
      <c r="E163" s="19"/>
      <c r="F163" s="85">
        <f>F164+F165+F166</f>
        <v>2243.2</v>
      </c>
      <c r="G163" s="85">
        <f>G164+G165+G166</f>
        <v>585.33</v>
      </c>
      <c r="H163" s="118">
        <f t="shared" si="10"/>
        <v>26.093527104136953</v>
      </c>
    </row>
    <row r="164" spans="1:8" ht="23.25" customHeight="1">
      <c r="A164" s="83" t="s">
        <v>108</v>
      </c>
      <c r="B164" s="21" t="s">
        <v>100</v>
      </c>
      <c r="C164" s="20" t="s">
        <v>39</v>
      </c>
      <c r="D164" s="20" t="s">
        <v>157</v>
      </c>
      <c r="E164" s="20" t="s">
        <v>102</v>
      </c>
      <c r="F164" s="54">
        <v>1099.96</v>
      </c>
      <c r="G164" s="54">
        <v>99.96</v>
      </c>
      <c r="H164" s="109">
        <f t="shared" si="10"/>
        <v>9.087603185570384</v>
      </c>
    </row>
    <row r="165" spans="1:8" ht="23.25" customHeight="1">
      <c r="A165" s="27" t="s">
        <v>57</v>
      </c>
      <c r="B165" s="21" t="s">
        <v>100</v>
      </c>
      <c r="C165" s="20" t="s">
        <v>39</v>
      </c>
      <c r="D165" s="20" t="s">
        <v>157</v>
      </c>
      <c r="E165" s="20" t="s">
        <v>56</v>
      </c>
      <c r="F165" s="54">
        <f>920.95+212.84</f>
        <v>1133.79</v>
      </c>
      <c r="G165" s="54">
        <v>480.64</v>
      </c>
      <c r="H165" s="109">
        <f t="shared" si="10"/>
        <v>42.392330149322184</v>
      </c>
    </row>
    <row r="166" spans="1:8" ht="23.25" customHeight="1">
      <c r="A166" s="23" t="s">
        <v>204</v>
      </c>
      <c r="B166" s="21" t="s">
        <v>100</v>
      </c>
      <c r="C166" s="20" t="s">
        <v>39</v>
      </c>
      <c r="D166" s="20" t="s">
        <v>157</v>
      </c>
      <c r="E166" s="20">
        <v>851</v>
      </c>
      <c r="F166" s="54">
        <v>9.45</v>
      </c>
      <c r="G166" s="54">
        <v>4.73</v>
      </c>
      <c r="H166" s="109">
        <f>G166*100/F166</f>
        <v>50.052910052910065</v>
      </c>
    </row>
    <row r="167" spans="1:8" ht="23.25" customHeight="1">
      <c r="A167" s="84" t="s">
        <v>132</v>
      </c>
      <c r="B167" s="81" t="s">
        <v>100</v>
      </c>
      <c r="C167" s="19" t="s">
        <v>39</v>
      </c>
      <c r="D167" s="19" t="s">
        <v>202</v>
      </c>
      <c r="E167" s="19"/>
      <c r="F167" s="85">
        <f>F168</f>
        <v>10</v>
      </c>
      <c r="G167" s="85">
        <f>G168</f>
        <v>0</v>
      </c>
      <c r="H167" s="117">
        <f t="shared" si="10"/>
        <v>0</v>
      </c>
    </row>
    <row r="168" spans="1:8" ht="23.25" customHeight="1">
      <c r="A168" s="27" t="s">
        <v>57</v>
      </c>
      <c r="B168" s="21" t="s">
        <v>100</v>
      </c>
      <c r="C168" s="20" t="s">
        <v>39</v>
      </c>
      <c r="D168" s="20" t="s">
        <v>202</v>
      </c>
      <c r="E168" s="20">
        <v>244</v>
      </c>
      <c r="F168" s="54">
        <v>10</v>
      </c>
      <c r="G168" s="54">
        <v>0</v>
      </c>
      <c r="H168" s="109">
        <f t="shared" si="10"/>
        <v>0</v>
      </c>
    </row>
    <row r="169" spans="1:8" ht="23.25" customHeight="1">
      <c r="A169" s="84" t="s">
        <v>206</v>
      </c>
      <c r="B169" s="81" t="s">
        <v>100</v>
      </c>
      <c r="C169" s="19" t="s">
        <v>39</v>
      </c>
      <c r="D169" s="19" t="s">
        <v>208</v>
      </c>
      <c r="E169" s="19"/>
      <c r="F169" s="85">
        <f>F170</f>
        <v>300</v>
      </c>
      <c r="G169" s="85">
        <f>G170</f>
        <v>0</v>
      </c>
      <c r="H169" s="117">
        <f t="shared" si="10"/>
        <v>0</v>
      </c>
    </row>
    <row r="170" spans="1:8" ht="23.25" customHeight="1" thickBot="1">
      <c r="A170" s="23" t="s">
        <v>57</v>
      </c>
      <c r="B170" s="21" t="s">
        <v>100</v>
      </c>
      <c r="C170" s="20" t="s">
        <v>39</v>
      </c>
      <c r="D170" s="20" t="s">
        <v>208</v>
      </c>
      <c r="E170" s="20" t="s">
        <v>56</v>
      </c>
      <c r="F170" s="54">
        <v>300</v>
      </c>
      <c r="G170" s="54">
        <v>0</v>
      </c>
      <c r="H170" s="109">
        <f t="shared" si="10"/>
        <v>0</v>
      </c>
    </row>
    <row r="171" spans="1:8" ht="46.5" customHeight="1" hidden="1">
      <c r="A171" s="105" t="s">
        <v>251</v>
      </c>
      <c r="B171" s="179" t="s">
        <v>100</v>
      </c>
      <c r="C171" s="187" t="s">
        <v>39</v>
      </c>
      <c r="D171" s="187" t="s">
        <v>250</v>
      </c>
      <c r="E171" s="187"/>
      <c r="F171" s="191">
        <f>F172</f>
        <v>0</v>
      </c>
      <c r="G171" s="191">
        <f>G172</f>
        <v>0</v>
      </c>
      <c r="H171" s="116" t="e">
        <f>G171*100/F171</f>
        <v>#DIV/0!</v>
      </c>
    </row>
    <row r="172" spans="1:8" ht="23.25" customHeight="1" hidden="1" thickBot="1">
      <c r="A172" s="95" t="s">
        <v>57</v>
      </c>
      <c r="B172" s="96" t="s">
        <v>100</v>
      </c>
      <c r="C172" s="97" t="s">
        <v>39</v>
      </c>
      <c r="D172" s="20" t="s">
        <v>250</v>
      </c>
      <c r="E172" s="97" t="s">
        <v>56</v>
      </c>
      <c r="F172" s="98">
        <v>0</v>
      </c>
      <c r="G172" s="98">
        <v>0</v>
      </c>
      <c r="H172" s="111" t="e">
        <f>G172*100/F172</f>
        <v>#DIV/0!</v>
      </c>
    </row>
    <row r="173" spans="1:8" ht="23.25" customHeight="1" thickBot="1">
      <c r="A173" s="158" t="s">
        <v>12</v>
      </c>
      <c r="B173" s="126" t="s">
        <v>100</v>
      </c>
      <c r="C173" s="159" t="s">
        <v>40</v>
      </c>
      <c r="D173" s="159"/>
      <c r="E173" s="159"/>
      <c r="F173" s="160">
        <f>F174</f>
        <v>5421.639999999999</v>
      </c>
      <c r="G173" s="160">
        <f>G174</f>
        <v>3330.63</v>
      </c>
      <c r="H173" s="157">
        <f t="shared" si="10"/>
        <v>61.43214968164615</v>
      </c>
    </row>
    <row r="174" spans="1:8" ht="51.75" customHeight="1">
      <c r="A174" s="76" t="s">
        <v>246</v>
      </c>
      <c r="B174" s="29" t="s">
        <v>100</v>
      </c>
      <c r="C174" s="40" t="s">
        <v>40</v>
      </c>
      <c r="D174" s="40">
        <v>71</v>
      </c>
      <c r="E174" s="40"/>
      <c r="F174" s="52">
        <f>F175</f>
        <v>5421.639999999999</v>
      </c>
      <c r="G174" s="52">
        <f>G175</f>
        <v>3330.63</v>
      </c>
      <c r="H174" s="116">
        <f t="shared" si="10"/>
        <v>61.43214968164615</v>
      </c>
    </row>
    <row r="175" spans="1:8" ht="41.25" customHeight="1">
      <c r="A175" s="25" t="s">
        <v>141</v>
      </c>
      <c r="B175" s="11" t="s">
        <v>100</v>
      </c>
      <c r="C175" s="18" t="s">
        <v>40</v>
      </c>
      <c r="D175" s="18" t="s">
        <v>155</v>
      </c>
      <c r="E175" s="18"/>
      <c r="F175" s="53">
        <f>F176+F179+F181+F183+F185+F187+F189+F191+F193+F195+F197+F199</f>
        <v>5421.639999999999</v>
      </c>
      <c r="G175" s="53">
        <f>G176+G179+G181+G183+G185+G187+G189+G191+G195+G197</f>
        <v>3330.63</v>
      </c>
      <c r="H175" s="117">
        <f>G175*100/F175</f>
        <v>61.43214968164615</v>
      </c>
    </row>
    <row r="176" spans="1:8" ht="23.25" customHeight="1">
      <c r="A176" s="84" t="s">
        <v>134</v>
      </c>
      <c r="B176" s="81" t="s">
        <v>100</v>
      </c>
      <c r="C176" s="19" t="s">
        <v>40</v>
      </c>
      <c r="D176" s="19" t="s">
        <v>158</v>
      </c>
      <c r="E176" s="19"/>
      <c r="F176" s="85">
        <f>F177+F178</f>
        <v>1083.3300000000002</v>
      </c>
      <c r="G176" s="85">
        <f>G177+G178</f>
        <v>602.47</v>
      </c>
      <c r="H176" s="118">
        <f t="shared" si="10"/>
        <v>55.61278650088153</v>
      </c>
    </row>
    <row r="177" spans="1:8" ht="23.25" customHeight="1">
      <c r="A177" s="23" t="s">
        <v>57</v>
      </c>
      <c r="B177" s="21" t="s">
        <v>100</v>
      </c>
      <c r="C177" s="20" t="s">
        <v>40</v>
      </c>
      <c r="D177" s="20" t="s">
        <v>158</v>
      </c>
      <c r="E177" s="20" t="s">
        <v>56</v>
      </c>
      <c r="F177" s="54">
        <v>1083.13</v>
      </c>
      <c r="G177" s="54">
        <v>602.47</v>
      </c>
      <c r="H177" s="198">
        <f t="shared" si="10"/>
        <v>55.6230554042451</v>
      </c>
    </row>
    <row r="178" spans="1:8" ht="23.25" customHeight="1">
      <c r="A178" s="23" t="s">
        <v>140</v>
      </c>
      <c r="B178" s="21" t="s">
        <v>100</v>
      </c>
      <c r="C178" s="20" t="s">
        <v>40</v>
      </c>
      <c r="D178" s="20" t="s">
        <v>158</v>
      </c>
      <c r="E178" s="20">
        <v>853</v>
      </c>
      <c r="F178" s="54">
        <v>0.2</v>
      </c>
      <c r="G178" s="54">
        <v>0</v>
      </c>
      <c r="H178" s="198">
        <f t="shared" si="10"/>
        <v>0</v>
      </c>
    </row>
    <row r="179" spans="1:8" ht="23.25" customHeight="1">
      <c r="A179" s="84" t="s">
        <v>133</v>
      </c>
      <c r="B179" s="81" t="s">
        <v>100</v>
      </c>
      <c r="C179" s="19" t="s">
        <v>40</v>
      </c>
      <c r="D179" s="19" t="s">
        <v>159</v>
      </c>
      <c r="E179" s="19"/>
      <c r="F179" s="85">
        <f>F180</f>
        <v>42.09</v>
      </c>
      <c r="G179" s="85">
        <f>G180</f>
        <v>42.09</v>
      </c>
      <c r="H179" s="118">
        <f t="shared" si="10"/>
        <v>99.99999999999999</v>
      </c>
    </row>
    <row r="180" spans="1:8" ht="23.25" customHeight="1">
      <c r="A180" s="23" t="s">
        <v>57</v>
      </c>
      <c r="B180" s="21" t="s">
        <v>100</v>
      </c>
      <c r="C180" s="20" t="s">
        <v>40</v>
      </c>
      <c r="D180" s="20" t="s">
        <v>159</v>
      </c>
      <c r="E180" s="20" t="s">
        <v>56</v>
      </c>
      <c r="F180" s="54">
        <v>42.09</v>
      </c>
      <c r="G180" s="54">
        <v>42.09</v>
      </c>
      <c r="H180" s="198">
        <f t="shared" si="10"/>
        <v>99.99999999999999</v>
      </c>
    </row>
    <row r="181" spans="1:8" ht="23.25" customHeight="1">
      <c r="A181" s="84" t="s">
        <v>132</v>
      </c>
      <c r="B181" s="81" t="s">
        <v>100</v>
      </c>
      <c r="C181" s="19" t="s">
        <v>40</v>
      </c>
      <c r="D181" s="19" t="s">
        <v>202</v>
      </c>
      <c r="E181" s="19"/>
      <c r="F181" s="85">
        <f>F182</f>
        <v>7.42</v>
      </c>
      <c r="G181" s="85">
        <f>G182</f>
        <v>7.42</v>
      </c>
      <c r="H181" s="118">
        <f t="shared" si="10"/>
        <v>100</v>
      </c>
    </row>
    <row r="182" spans="1:8" ht="23.25" customHeight="1">
      <c r="A182" s="23" t="s">
        <v>57</v>
      </c>
      <c r="B182" s="21" t="s">
        <v>100</v>
      </c>
      <c r="C182" s="20" t="s">
        <v>40</v>
      </c>
      <c r="D182" s="20" t="s">
        <v>202</v>
      </c>
      <c r="E182" s="20" t="s">
        <v>56</v>
      </c>
      <c r="F182" s="54">
        <v>7.42</v>
      </c>
      <c r="G182" s="54">
        <v>7.42</v>
      </c>
      <c r="H182" s="198">
        <f t="shared" si="10"/>
        <v>100</v>
      </c>
    </row>
    <row r="183" spans="1:8" ht="23.25" customHeight="1">
      <c r="A183" s="84" t="s">
        <v>131</v>
      </c>
      <c r="B183" s="81" t="s">
        <v>100</v>
      </c>
      <c r="C183" s="19" t="s">
        <v>40</v>
      </c>
      <c r="D183" s="19" t="s">
        <v>160</v>
      </c>
      <c r="E183" s="19"/>
      <c r="F183" s="85">
        <f>F184</f>
        <v>2528.59</v>
      </c>
      <c r="G183" s="85">
        <f>G184</f>
        <v>1945.47</v>
      </c>
      <c r="H183" s="118">
        <f t="shared" si="10"/>
        <v>76.93892643726345</v>
      </c>
    </row>
    <row r="184" spans="1:8" ht="23.25" customHeight="1">
      <c r="A184" s="23" t="s">
        <v>57</v>
      </c>
      <c r="B184" s="21" t="s">
        <v>100</v>
      </c>
      <c r="C184" s="20" t="s">
        <v>40</v>
      </c>
      <c r="D184" s="20" t="s">
        <v>160</v>
      </c>
      <c r="E184" s="20" t="s">
        <v>56</v>
      </c>
      <c r="F184" s="54">
        <v>2528.59</v>
      </c>
      <c r="G184" s="54">
        <v>1945.47</v>
      </c>
      <c r="H184" s="198">
        <f t="shared" si="10"/>
        <v>76.93892643726345</v>
      </c>
    </row>
    <row r="185" spans="1:8" ht="38.25" customHeight="1">
      <c r="A185" s="84" t="s">
        <v>128</v>
      </c>
      <c r="B185" s="81" t="s">
        <v>100</v>
      </c>
      <c r="C185" s="19" t="s">
        <v>40</v>
      </c>
      <c r="D185" s="19" t="s">
        <v>212</v>
      </c>
      <c r="E185" s="19"/>
      <c r="F185" s="85">
        <f>F186</f>
        <v>600</v>
      </c>
      <c r="G185" s="85">
        <f>G186</f>
        <v>358.24</v>
      </c>
      <c r="H185" s="118">
        <f t="shared" si="10"/>
        <v>59.70666666666666</v>
      </c>
    </row>
    <row r="186" spans="1:8" ht="23.25" customHeight="1">
      <c r="A186" s="23" t="s">
        <v>57</v>
      </c>
      <c r="B186" s="21" t="s">
        <v>100</v>
      </c>
      <c r="C186" s="20" t="s">
        <v>40</v>
      </c>
      <c r="D186" s="70" t="s">
        <v>161</v>
      </c>
      <c r="E186" s="20" t="s">
        <v>56</v>
      </c>
      <c r="F186" s="54">
        <v>600</v>
      </c>
      <c r="G186" s="54">
        <v>358.24</v>
      </c>
      <c r="H186" s="198">
        <f t="shared" si="10"/>
        <v>59.70666666666666</v>
      </c>
    </row>
    <row r="187" spans="1:8" ht="50.25" customHeight="1">
      <c r="A187" s="84" t="s">
        <v>231</v>
      </c>
      <c r="B187" s="81" t="s">
        <v>100</v>
      </c>
      <c r="C187" s="19" t="s">
        <v>40</v>
      </c>
      <c r="D187" s="19" t="s">
        <v>268</v>
      </c>
      <c r="E187" s="19"/>
      <c r="F187" s="85">
        <f>F188</f>
        <v>156.17</v>
      </c>
      <c r="G187" s="85">
        <f>G188</f>
        <v>92.67</v>
      </c>
      <c r="H187" s="118">
        <f aca="true" t="shared" si="11" ref="H187:H196">G187*100/F187</f>
        <v>59.33918166101044</v>
      </c>
    </row>
    <row r="188" spans="1:8" ht="23.25" customHeight="1">
      <c r="A188" s="23" t="s">
        <v>57</v>
      </c>
      <c r="B188" s="21" t="s">
        <v>100</v>
      </c>
      <c r="C188" s="20" t="s">
        <v>40</v>
      </c>
      <c r="D188" s="70" t="s">
        <v>269</v>
      </c>
      <c r="E188" s="20" t="s">
        <v>56</v>
      </c>
      <c r="F188" s="54">
        <v>156.17</v>
      </c>
      <c r="G188" s="54">
        <v>92.67</v>
      </c>
      <c r="H188" s="198">
        <f t="shared" si="11"/>
        <v>59.33918166101044</v>
      </c>
    </row>
    <row r="189" spans="1:8" ht="26.25" customHeight="1">
      <c r="A189" s="220" t="s">
        <v>259</v>
      </c>
      <c r="B189" s="81" t="s">
        <v>100</v>
      </c>
      <c r="C189" s="19" t="s">
        <v>40</v>
      </c>
      <c r="D189" s="19" t="s">
        <v>258</v>
      </c>
      <c r="E189" s="19"/>
      <c r="F189" s="85">
        <f>F190</f>
        <v>621.87</v>
      </c>
      <c r="G189" s="85">
        <f>G190</f>
        <v>0</v>
      </c>
      <c r="H189" s="118">
        <f t="shared" si="11"/>
        <v>0</v>
      </c>
    </row>
    <row r="190" spans="1:8" ht="23.25" customHeight="1">
      <c r="A190" s="23" t="s">
        <v>57</v>
      </c>
      <c r="B190" s="21" t="s">
        <v>100</v>
      </c>
      <c r="C190" s="20" t="s">
        <v>40</v>
      </c>
      <c r="D190" s="20" t="s">
        <v>258</v>
      </c>
      <c r="E190" s="20" t="s">
        <v>56</v>
      </c>
      <c r="F190" s="54">
        <v>621.87</v>
      </c>
      <c r="G190" s="54">
        <v>0</v>
      </c>
      <c r="H190" s="198">
        <f t="shared" si="11"/>
        <v>0</v>
      </c>
    </row>
    <row r="191" spans="1:8" ht="38.25" customHeight="1">
      <c r="A191" s="220" t="s">
        <v>252</v>
      </c>
      <c r="B191" s="81" t="s">
        <v>100</v>
      </c>
      <c r="C191" s="19" t="s">
        <v>40</v>
      </c>
      <c r="D191" s="19" t="s">
        <v>226</v>
      </c>
      <c r="E191" s="19"/>
      <c r="F191" s="85">
        <f>F192</f>
        <v>231.9</v>
      </c>
      <c r="G191" s="85">
        <f>G192</f>
        <v>190.15</v>
      </c>
      <c r="H191" s="118">
        <f t="shared" si="11"/>
        <v>81.99655023717119</v>
      </c>
    </row>
    <row r="192" spans="1:8" ht="23.25" customHeight="1">
      <c r="A192" s="23" t="s">
        <v>57</v>
      </c>
      <c r="B192" s="21" t="s">
        <v>100</v>
      </c>
      <c r="C192" s="20" t="s">
        <v>40</v>
      </c>
      <c r="D192" s="20" t="s">
        <v>226</v>
      </c>
      <c r="E192" s="20" t="s">
        <v>56</v>
      </c>
      <c r="F192" s="54">
        <v>231.9</v>
      </c>
      <c r="G192" s="54">
        <v>190.15</v>
      </c>
      <c r="H192" s="198">
        <f t="shared" si="11"/>
        <v>81.99655023717119</v>
      </c>
    </row>
    <row r="193" spans="1:8" ht="70.5" customHeight="1">
      <c r="A193" s="25" t="s">
        <v>232</v>
      </c>
      <c r="B193" s="11" t="s">
        <v>100</v>
      </c>
      <c r="C193" s="11" t="s">
        <v>40</v>
      </c>
      <c r="D193" s="17" t="s">
        <v>278</v>
      </c>
      <c r="E193" s="17"/>
      <c r="F193" s="57">
        <f>F194</f>
        <v>38.62</v>
      </c>
      <c r="G193" s="85">
        <f>G194</f>
        <v>0</v>
      </c>
      <c r="H193" s="118">
        <f>G193*100/F193</f>
        <v>0</v>
      </c>
    </row>
    <row r="194" spans="1:8" ht="27.75" customHeight="1">
      <c r="A194" s="129" t="s">
        <v>57</v>
      </c>
      <c r="B194" s="130" t="s">
        <v>100</v>
      </c>
      <c r="C194" s="130" t="s">
        <v>40</v>
      </c>
      <c r="D194" s="131" t="s">
        <v>278</v>
      </c>
      <c r="E194" s="131" t="s">
        <v>56</v>
      </c>
      <c r="F194" s="226">
        <v>38.62</v>
      </c>
      <c r="G194" s="54">
        <v>0</v>
      </c>
      <c r="H194" s="198">
        <f>G194*100/F194</f>
        <v>0</v>
      </c>
    </row>
    <row r="195" spans="1:8" ht="50.25" customHeight="1">
      <c r="A195" s="84" t="s">
        <v>234</v>
      </c>
      <c r="B195" s="81" t="s">
        <v>100</v>
      </c>
      <c r="C195" s="19" t="s">
        <v>40</v>
      </c>
      <c r="D195" s="19" t="s">
        <v>270</v>
      </c>
      <c r="E195" s="19"/>
      <c r="F195" s="85">
        <f>F196</f>
        <v>25.78</v>
      </c>
      <c r="G195" s="85">
        <f>G196</f>
        <v>25.78</v>
      </c>
      <c r="H195" s="118">
        <f t="shared" si="11"/>
        <v>100</v>
      </c>
    </row>
    <row r="196" spans="1:8" ht="23.25" customHeight="1">
      <c r="A196" s="23" t="s">
        <v>57</v>
      </c>
      <c r="B196" s="21" t="s">
        <v>100</v>
      </c>
      <c r="C196" s="20" t="s">
        <v>40</v>
      </c>
      <c r="D196" s="70" t="s">
        <v>271</v>
      </c>
      <c r="E196" s="20" t="s">
        <v>56</v>
      </c>
      <c r="F196" s="54">
        <v>25.78</v>
      </c>
      <c r="G196" s="54">
        <v>25.78</v>
      </c>
      <c r="H196" s="198">
        <f t="shared" si="11"/>
        <v>100</v>
      </c>
    </row>
    <row r="197" spans="1:8" ht="46.5" customHeight="1">
      <c r="A197" s="220" t="s">
        <v>253</v>
      </c>
      <c r="B197" s="81" t="s">
        <v>100</v>
      </c>
      <c r="C197" s="19" t="s">
        <v>40</v>
      </c>
      <c r="D197" s="19" t="s">
        <v>225</v>
      </c>
      <c r="E197" s="19"/>
      <c r="F197" s="85">
        <f>F198</f>
        <v>81.49</v>
      </c>
      <c r="G197" s="85">
        <f>G198</f>
        <v>66.34</v>
      </c>
      <c r="H197" s="212">
        <f t="shared" si="10"/>
        <v>81.4087618112652</v>
      </c>
    </row>
    <row r="198" spans="1:8" ht="23.25" customHeight="1" thickBot="1">
      <c r="A198" s="23" t="s">
        <v>57</v>
      </c>
      <c r="B198" s="21" t="s">
        <v>100</v>
      </c>
      <c r="C198" s="20" t="s">
        <v>40</v>
      </c>
      <c r="D198" s="20" t="s">
        <v>225</v>
      </c>
      <c r="E198" s="20" t="s">
        <v>56</v>
      </c>
      <c r="F198" s="54">
        <v>81.49</v>
      </c>
      <c r="G198" s="54">
        <v>66.34</v>
      </c>
      <c r="H198" s="197">
        <f t="shared" si="10"/>
        <v>81.4087618112652</v>
      </c>
    </row>
    <row r="199" spans="1:8" ht="78.75" customHeight="1">
      <c r="A199" s="25" t="s">
        <v>276</v>
      </c>
      <c r="B199" s="11" t="s">
        <v>100</v>
      </c>
      <c r="C199" s="11" t="s">
        <v>40</v>
      </c>
      <c r="D199" s="17" t="s">
        <v>277</v>
      </c>
      <c r="E199" s="17"/>
      <c r="F199" s="57">
        <f>F200</f>
        <v>4.38</v>
      </c>
      <c r="G199" s="85">
        <f>G200</f>
        <v>0</v>
      </c>
      <c r="H199" s="118">
        <f t="shared" si="10"/>
        <v>0</v>
      </c>
    </row>
    <row r="200" spans="1:8" ht="30.75" customHeight="1" thickBot="1">
      <c r="A200" s="129" t="s">
        <v>57</v>
      </c>
      <c r="B200" s="130" t="s">
        <v>100</v>
      </c>
      <c r="C200" s="130" t="s">
        <v>40</v>
      </c>
      <c r="D200" s="131" t="s">
        <v>277</v>
      </c>
      <c r="E200" s="131" t="s">
        <v>56</v>
      </c>
      <c r="F200" s="226">
        <v>4.38</v>
      </c>
      <c r="G200" s="54">
        <v>0</v>
      </c>
      <c r="H200" s="197">
        <f>G200*100/F200</f>
        <v>0</v>
      </c>
    </row>
    <row r="201" spans="1:8" ht="23.25" customHeight="1" thickBot="1">
      <c r="A201" s="139" t="s">
        <v>14</v>
      </c>
      <c r="B201" s="135" t="s">
        <v>100</v>
      </c>
      <c r="C201" s="136" t="s">
        <v>94</v>
      </c>
      <c r="D201" s="136"/>
      <c r="E201" s="136"/>
      <c r="F201" s="137">
        <f aca="true" t="shared" si="12" ref="F201:G203">F202</f>
        <v>397.6</v>
      </c>
      <c r="G201" s="137">
        <f t="shared" si="12"/>
        <v>385.70000000000005</v>
      </c>
      <c r="H201" s="138">
        <f t="shared" si="10"/>
        <v>97.00704225352113</v>
      </c>
    </row>
    <row r="202" spans="1:8" ht="23.25" customHeight="1" thickBot="1">
      <c r="A202" s="154" t="s">
        <v>15</v>
      </c>
      <c r="B202" s="126" t="s">
        <v>100</v>
      </c>
      <c r="C202" s="159" t="s">
        <v>41</v>
      </c>
      <c r="D202" s="159"/>
      <c r="E202" s="159"/>
      <c r="F202" s="160">
        <f t="shared" si="12"/>
        <v>397.6</v>
      </c>
      <c r="G202" s="160">
        <f t="shared" si="12"/>
        <v>385.70000000000005</v>
      </c>
      <c r="H202" s="157">
        <f t="shared" si="10"/>
        <v>97.00704225352113</v>
      </c>
    </row>
    <row r="203" spans="1:8" ht="55.5" customHeight="1">
      <c r="A203" s="76" t="s">
        <v>246</v>
      </c>
      <c r="B203" s="29" t="s">
        <v>100</v>
      </c>
      <c r="C203" s="40" t="s">
        <v>41</v>
      </c>
      <c r="D203" s="40">
        <v>71</v>
      </c>
      <c r="E203" s="40"/>
      <c r="F203" s="52">
        <f t="shared" si="12"/>
        <v>397.6</v>
      </c>
      <c r="G203" s="52">
        <f t="shared" si="12"/>
        <v>385.70000000000005</v>
      </c>
      <c r="H203" s="116">
        <f t="shared" si="10"/>
        <v>97.00704225352113</v>
      </c>
    </row>
    <row r="204" spans="1:8" ht="42" customHeight="1">
      <c r="A204" s="25" t="s">
        <v>123</v>
      </c>
      <c r="B204" s="11" t="s">
        <v>100</v>
      </c>
      <c r="C204" s="18" t="s">
        <v>41</v>
      </c>
      <c r="D204" s="18" t="s">
        <v>171</v>
      </c>
      <c r="E204" s="18"/>
      <c r="F204" s="53">
        <f>F205+F207+F210</f>
        <v>397.6</v>
      </c>
      <c r="G204" s="53">
        <f>G205+G207+G210</f>
        <v>385.70000000000005</v>
      </c>
      <c r="H204" s="117">
        <f t="shared" si="10"/>
        <v>97.00704225352113</v>
      </c>
    </row>
    <row r="205" spans="1:8" ht="23.25" customHeight="1">
      <c r="A205" s="84" t="s">
        <v>17</v>
      </c>
      <c r="B205" s="81" t="s">
        <v>100</v>
      </c>
      <c r="C205" s="19" t="s">
        <v>41</v>
      </c>
      <c r="D205" s="19" t="s">
        <v>172</v>
      </c>
      <c r="E205" s="19"/>
      <c r="F205" s="85">
        <f>F206</f>
        <v>30</v>
      </c>
      <c r="G205" s="85">
        <f>G206</f>
        <v>21.94</v>
      </c>
      <c r="H205" s="118">
        <f t="shared" si="10"/>
        <v>73.13333333333334</v>
      </c>
    </row>
    <row r="206" spans="1:8" ht="23.25" customHeight="1">
      <c r="A206" s="23" t="s">
        <v>57</v>
      </c>
      <c r="B206" s="21" t="s">
        <v>100</v>
      </c>
      <c r="C206" s="20" t="s">
        <v>41</v>
      </c>
      <c r="D206" s="20" t="s">
        <v>172</v>
      </c>
      <c r="E206" s="20" t="s">
        <v>56</v>
      </c>
      <c r="F206" s="54">
        <v>30</v>
      </c>
      <c r="G206" s="54">
        <v>21.94</v>
      </c>
      <c r="H206" s="109">
        <f t="shared" si="10"/>
        <v>73.13333333333334</v>
      </c>
    </row>
    <row r="207" spans="1:8" ht="23.25" customHeight="1">
      <c r="A207" s="84" t="s">
        <v>130</v>
      </c>
      <c r="B207" s="81" t="s">
        <v>100</v>
      </c>
      <c r="C207" s="19" t="s">
        <v>41</v>
      </c>
      <c r="D207" s="19" t="s">
        <v>173</v>
      </c>
      <c r="E207" s="19"/>
      <c r="F207" s="89">
        <f>F208+F209</f>
        <v>321.6</v>
      </c>
      <c r="G207" s="89">
        <f>G208+G209</f>
        <v>321.6</v>
      </c>
      <c r="H207" s="117">
        <f t="shared" si="10"/>
        <v>100</v>
      </c>
    </row>
    <row r="208" spans="1:8" ht="20.25" customHeight="1">
      <c r="A208" s="22" t="s">
        <v>201</v>
      </c>
      <c r="B208" s="21" t="s">
        <v>100</v>
      </c>
      <c r="C208" s="20" t="s">
        <v>41</v>
      </c>
      <c r="D208" s="20" t="s">
        <v>173</v>
      </c>
      <c r="E208" s="20">
        <v>111</v>
      </c>
      <c r="F208" s="62">
        <v>247</v>
      </c>
      <c r="G208" s="62">
        <v>247</v>
      </c>
      <c r="H208" s="109">
        <f t="shared" si="10"/>
        <v>100</v>
      </c>
    </row>
    <row r="209" spans="1:8" ht="40.5" customHeight="1">
      <c r="A209" s="22" t="s">
        <v>144</v>
      </c>
      <c r="B209" s="21" t="s">
        <v>100</v>
      </c>
      <c r="C209" s="20" t="s">
        <v>41</v>
      </c>
      <c r="D209" s="20" t="s">
        <v>173</v>
      </c>
      <c r="E209" s="20">
        <v>119</v>
      </c>
      <c r="F209" s="62">
        <v>74.6</v>
      </c>
      <c r="G209" s="62">
        <v>74.6</v>
      </c>
      <c r="H209" s="109">
        <f t="shared" si="10"/>
        <v>100</v>
      </c>
    </row>
    <row r="210" spans="1:8" ht="23.25" customHeight="1">
      <c r="A210" s="105" t="s">
        <v>129</v>
      </c>
      <c r="B210" s="81" t="s">
        <v>100</v>
      </c>
      <c r="C210" s="19" t="s">
        <v>41</v>
      </c>
      <c r="D210" s="19" t="s">
        <v>174</v>
      </c>
      <c r="E210" s="19"/>
      <c r="F210" s="85">
        <f>F211</f>
        <v>46</v>
      </c>
      <c r="G210" s="85">
        <f>G211</f>
        <v>42.16</v>
      </c>
      <c r="H210" s="117">
        <f t="shared" si="10"/>
        <v>91.65217391304348</v>
      </c>
    </row>
    <row r="211" spans="1:8" ht="23.25" customHeight="1" thickBot="1">
      <c r="A211" s="39" t="s">
        <v>57</v>
      </c>
      <c r="B211" s="36" t="s">
        <v>100</v>
      </c>
      <c r="C211" s="41" t="s">
        <v>41</v>
      </c>
      <c r="D211" s="41" t="s">
        <v>174</v>
      </c>
      <c r="E211" s="41" t="s">
        <v>56</v>
      </c>
      <c r="F211" s="55">
        <v>46</v>
      </c>
      <c r="G211" s="55">
        <v>42.16</v>
      </c>
      <c r="H211" s="111">
        <f t="shared" si="10"/>
        <v>91.65217391304348</v>
      </c>
    </row>
    <row r="212" spans="1:8" ht="23.25" customHeight="1" thickBot="1">
      <c r="A212" s="146" t="s">
        <v>67</v>
      </c>
      <c r="B212" s="147" t="s">
        <v>100</v>
      </c>
      <c r="C212" s="148" t="s">
        <v>66</v>
      </c>
      <c r="D212" s="148"/>
      <c r="E212" s="148"/>
      <c r="F212" s="149">
        <f>F213</f>
        <v>8008.129999999999</v>
      </c>
      <c r="G212" s="149">
        <f>G213</f>
        <v>7311.94</v>
      </c>
      <c r="H212" s="140">
        <f t="shared" si="10"/>
        <v>91.30645981021787</v>
      </c>
    </row>
    <row r="213" spans="1:8" ht="23.25" customHeight="1" thickBot="1">
      <c r="A213" s="125" t="s">
        <v>95</v>
      </c>
      <c r="B213" s="126" t="s">
        <v>100</v>
      </c>
      <c r="C213" s="155" t="s">
        <v>42</v>
      </c>
      <c r="D213" s="155"/>
      <c r="E213" s="155"/>
      <c r="F213" s="156">
        <f>F214</f>
        <v>8008.129999999999</v>
      </c>
      <c r="G213" s="156">
        <f>G214</f>
        <v>7311.94</v>
      </c>
      <c r="H213" s="157">
        <f t="shared" si="10"/>
        <v>91.30645981021787</v>
      </c>
    </row>
    <row r="214" spans="1:8" ht="54.75" customHeight="1">
      <c r="A214" s="76" t="s">
        <v>246</v>
      </c>
      <c r="B214" s="29" t="s">
        <v>100</v>
      </c>
      <c r="C214" s="30" t="s">
        <v>42</v>
      </c>
      <c r="D214" s="30">
        <v>71</v>
      </c>
      <c r="E214" s="30"/>
      <c r="F214" s="48">
        <f>F215+F220</f>
        <v>8008.129999999999</v>
      </c>
      <c r="G214" s="48">
        <f>G215+G220</f>
        <v>7311.94</v>
      </c>
      <c r="H214" s="116">
        <f t="shared" si="10"/>
        <v>91.30645981021787</v>
      </c>
    </row>
    <row r="215" spans="1:8" ht="41.25" customHeight="1">
      <c r="A215" s="24" t="s">
        <v>124</v>
      </c>
      <c r="B215" s="11" t="s">
        <v>100</v>
      </c>
      <c r="C215" s="12" t="s">
        <v>42</v>
      </c>
      <c r="D215" s="12" t="s">
        <v>162</v>
      </c>
      <c r="E215" s="12"/>
      <c r="F215" s="49">
        <f>F216+F218</f>
        <v>479.69</v>
      </c>
      <c r="G215" s="49">
        <f>G216+G218</f>
        <v>385.76</v>
      </c>
      <c r="H215" s="117">
        <f t="shared" si="10"/>
        <v>80.41860368154433</v>
      </c>
    </row>
    <row r="216" spans="1:8" ht="26.25" customHeight="1" hidden="1">
      <c r="A216" s="24" t="s">
        <v>97</v>
      </c>
      <c r="B216" s="81" t="s">
        <v>100</v>
      </c>
      <c r="C216" s="13" t="s">
        <v>42</v>
      </c>
      <c r="D216" s="19" t="s">
        <v>163</v>
      </c>
      <c r="E216" s="19"/>
      <c r="F216" s="85">
        <f>F217</f>
        <v>0</v>
      </c>
      <c r="G216" s="189">
        <f>G217</f>
        <v>0</v>
      </c>
      <c r="H216" s="117" t="e">
        <f>G216*100/F216</f>
        <v>#DIV/0!</v>
      </c>
    </row>
    <row r="217" spans="1:8" ht="23.25" customHeight="1" hidden="1">
      <c r="A217" s="23" t="s">
        <v>204</v>
      </c>
      <c r="B217" s="21" t="s">
        <v>100</v>
      </c>
      <c r="C217" s="14" t="s">
        <v>42</v>
      </c>
      <c r="D217" s="20" t="s">
        <v>163</v>
      </c>
      <c r="E217" s="20">
        <v>851</v>
      </c>
      <c r="F217" s="54">
        <v>0</v>
      </c>
      <c r="G217" s="121">
        <v>0</v>
      </c>
      <c r="H217" s="109" t="e">
        <f>G217*100/F217</f>
        <v>#DIV/0!</v>
      </c>
    </row>
    <row r="218" spans="1:8" ht="23.25" customHeight="1">
      <c r="A218" s="170" t="s">
        <v>127</v>
      </c>
      <c r="B218" s="81" t="s">
        <v>100</v>
      </c>
      <c r="C218" s="13" t="s">
        <v>42</v>
      </c>
      <c r="D218" s="19" t="s">
        <v>165</v>
      </c>
      <c r="E218" s="19"/>
      <c r="F218" s="85">
        <f>F219</f>
        <v>479.69</v>
      </c>
      <c r="G218" s="189">
        <f>G219</f>
        <v>385.76</v>
      </c>
      <c r="H218" s="117">
        <f t="shared" si="10"/>
        <v>80.41860368154433</v>
      </c>
    </row>
    <row r="219" spans="1:8" ht="23.25" customHeight="1">
      <c r="A219" s="23" t="s">
        <v>57</v>
      </c>
      <c r="B219" s="21" t="s">
        <v>100</v>
      </c>
      <c r="C219" s="14" t="s">
        <v>42</v>
      </c>
      <c r="D219" s="20" t="s">
        <v>165</v>
      </c>
      <c r="E219" s="20" t="s">
        <v>56</v>
      </c>
      <c r="F219" s="54">
        <v>479.69</v>
      </c>
      <c r="G219" s="121">
        <v>385.76</v>
      </c>
      <c r="H219" s="109">
        <f t="shared" si="10"/>
        <v>80.41860368154433</v>
      </c>
    </row>
    <row r="220" spans="1:8" ht="33" customHeight="1">
      <c r="A220" s="24" t="s">
        <v>256</v>
      </c>
      <c r="B220" s="11" t="s">
        <v>100</v>
      </c>
      <c r="C220" s="12" t="s">
        <v>42</v>
      </c>
      <c r="D220" s="18" t="s">
        <v>257</v>
      </c>
      <c r="E220" s="12"/>
      <c r="F220" s="49">
        <f>F221+F223+F225</f>
        <v>7528.44</v>
      </c>
      <c r="G220" s="49">
        <f>G221+G223+G225</f>
        <v>6926.179999999999</v>
      </c>
      <c r="H220" s="117">
        <f aca="true" t="shared" si="13" ref="H220:H226">G220*100/F220</f>
        <v>92.00020190105785</v>
      </c>
    </row>
    <row r="221" spans="1:8" ht="23.25" customHeight="1">
      <c r="A221" s="170" t="s">
        <v>273</v>
      </c>
      <c r="B221" s="81" t="s">
        <v>100</v>
      </c>
      <c r="C221" s="13" t="s">
        <v>42</v>
      </c>
      <c r="D221" s="19" t="s">
        <v>272</v>
      </c>
      <c r="E221" s="19"/>
      <c r="F221" s="85">
        <f>F222</f>
        <v>134.12</v>
      </c>
      <c r="G221" s="189">
        <f>G222</f>
        <v>87.69</v>
      </c>
      <c r="H221" s="117">
        <f t="shared" si="13"/>
        <v>65.38174768863703</v>
      </c>
    </row>
    <row r="222" spans="1:8" ht="24" customHeight="1">
      <c r="A222" s="23" t="s">
        <v>57</v>
      </c>
      <c r="B222" s="21" t="s">
        <v>100</v>
      </c>
      <c r="C222" s="14" t="s">
        <v>42</v>
      </c>
      <c r="D222" s="20" t="s">
        <v>272</v>
      </c>
      <c r="E222" s="20">
        <v>244</v>
      </c>
      <c r="F222" s="54">
        <v>134.12</v>
      </c>
      <c r="G222" s="121">
        <v>87.69</v>
      </c>
      <c r="H222" s="109">
        <f t="shared" si="13"/>
        <v>65.38174768863703</v>
      </c>
    </row>
    <row r="223" spans="1:8" ht="23.25" customHeight="1">
      <c r="A223" s="170" t="s">
        <v>255</v>
      </c>
      <c r="B223" s="81" t="s">
        <v>100</v>
      </c>
      <c r="C223" s="13" t="s">
        <v>42</v>
      </c>
      <c r="D223" s="19" t="s">
        <v>260</v>
      </c>
      <c r="E223" s="19"/>
      <c r="F223" s="85">
        <f>F224</f>
        <v>7052.4</v>
      </c>
      <c r="G223" s="189">
        <f>G224</f>
        <v>6496.57</v>
      </c>
      <c r="H223" s="117">
        <f t="shared" si="13"/>
        <v>92.1185695649708</v>
      </c>
    </row>
    <row r="224" spans="1:8" ht="24" customHeight="1">
      <c r="A224" s="23" t="s">
        <v>108</v>
      </c>
      <c r="B224" s="21" t="s">
        <v>100</v>
      </c>
      <c r="C224" s="14" t="s">
        <v>42</v>
      </c>
      <c r="D224" s="20" t="s">
        <v>260</v>
      </c>
      <c r="E224" s="20">
        <v>243</v>
      </c>
      <c r="F224" s="54">
        <v>7052.4</v>
      </c>
      <c r="G224" s="121">
        <v>6496.57</v>
      </c>
      <c r="H224" s="109">
        <f t="shared" si="13"/>
        <v>92.1185695649708</v>
      </c>
    </row>
    <row r="225" spans="1:8" ht="23.25" customHeight="1">
      <c r="A225" s="170" t="s">
        <v>255</v>
      </c>
      <c r="B225" s="81" t="s">
        <v>100</v>
      </c>
      <c r="C225" s="13" t="s">
        <v>42</v>
      </c>
      <c r="D225" s="19" t="s">
        <v>254</v>
      </c>
      <c r="E225" s="19"/>
      <c r="F225" s="85">
        <f>F226</f>
        <v>341.92</v>
      </c>
      <c r="G225" s="189">
        <f>G226</f>
        <v>341.92</v>
      </c>
      <c r="H225" s="117">
        <f t="shared" si="13"/>
        <v>100</v>
      </c>
    </row>
    <row r="226" spans="1:8" ht="24" customHeight="1" thickBot="1">
      <c r="A226" s="23" t="s">
        <v>108</v>
      </c>
      <c r="B226" s="21" t="s">
        <v>100</v>
      </c>
      <c r="C226" s="14" t="s">
        <v>42</v>
      </c>
      <c r="D226" s="20" t="s">
        <v>254</v>
      </c>
      <c r="E226" s="20">
        <v>243</v>
      </c>
      <c r="F226" s="54">
        <v>341.92</v>
      </c>
      <c r="G226" s="121">
        <v>341.92</v>
      </c>
      <c r="H226" s="109">
        <f t="shared" si="13"/>
        <v>100</v>
      </c>
    </row>
    <row r="227" spans="1:8" ht="23.25" customHeight="1" thickBot="1">
      <c r="A227" s="150" t="s">
        <v>109</v>
      </c>
      <c r="B227" s="135" t="s">
        <v>100</v>
      </c>
      <c r="C227" s="136" t="s">
        <v>49</v>
      </c>
      <c r="D227" s="151"/>
      <c r="E227" s="151"/>
      <c r="F227" s="137">
        <f aca="true" t="shared" si="14" ref="F227:G229">F228</f>
        <v>430</v>
      </c>
      <c r="G227" s="137">
        <f t="shared" si="14"/>
        <v>317.03</v>
      </c>
      <c r="H227" s="140">
        <f t="shared" si="10"/>
        <v>73.72790697674418</v>
      </c>
    </row>
    <row r="228" spans="1:8" ht="23.25" customHeight="1" thickBot="1">
      <c r="A228" s="161" t="s">
        <v>58</v>
      </c>
      <c r="B228" s="126" t="s">
        <v>100</v>
      </c>
      <c r="C228" s="155" t="s">
        <v>50</v>
      </c>
      <c r="D228" s="155"/>
      <c r="E228" s="155"/>
      <c r="F228" s="156">
        <f t="shared" si="14"/>
        <v>430</v>
      </c>
      <c r="G228" s="156">
        <f t="shared" si="14"/>
        <v>317.03</v>
      </c>
      <c r="H228" s="157">
        <f t="shared" si="10"/>
        <v>73.72790697674418</v>
      </c>
    </row>
    <row r="229" spans="1:8" ht="23.25" customHeight="1">
      <c r="A229" s="34" t="s">
        <v>82</v>
      </c>
      <c r="B229" s="29" t="s">
        <v>100</v>
      </c>
      <c r="C229" s="30" t="s">
        <v>50</v>
      </c>
      <c r="D229" s="30">
        <v>62</v>
      </c>
      <c r="E229" s="30"/>
      <c r="F229" s="48">
        <f t="shared" si="14"/>
        <v>430</v>
      </c>
      <c r="G229" s="48">
        <f t="shared" si="14"/>
        <v>317.03</v>
      </c>
      <c r="H229" s="116">
        <f t="shared" si="10"/>
        <v>73.72790697674418</v>
      </c>
    </row>
    <row r="230" spans="1:8" ht="23.25" customHeight="1">
      <c r="A230" s="5" t="s">
        <v>84</v>
      </c>
      <c r="B230" s="11" t="s">
        <v>100</v>
      </c>
      <c r="C230" s="12" t="s">
        <v>50</v>
      </c>
      <c r="D230" s="12" t="s">
        <v>247</v>
      </c>
      <c r="E230" s="12"/>
      <c r="F230" s="49">
        <f>F232</f>
        <v>430</v>
      </c>
      <c r="G230" s="49">
        <f>G232</f>
        <v>317.03</v>
      </c>
      <c r="H230" s="117">
        <f t="shared" si="10"/>
        <v>73.72790697674418</v>
      </c>
    </row>
    <row r="231" spans="1:8" ht="23.25" customHeight="1">
      <c r="A231" s="190" t="s">
        <v>126</v>
      </c>
      <c r="B231" s="81" t="s">
        <v>100</v>
      </c>
      <c r="C231" s="13" t="s">
        <v>50</v>
      </c>
      <c r="D231" s="13" t="s">
        <v>198</v>
      </c>
      <c r="E231" s="13"/>
      <c r="F231" s="82">
        <f>F232</f>
        <v>430</v>
      </c>
      <c r="G231" s="82">
        <f>G232</f>
        <v>317.03</v>
      </c>
      <c r="H231" s="117">
        <f t="shared" si="10"/>
        <v>73.72790697674418</v>
      </c>
    </row>
    <row r="232" spans="1:8" ht="23.25" customHeight="1" thickBot="1">
      <c r="A232" s="44" t="s">
        <v>103</v>
      </c>
      <c r="B232" s="36" t="s">
        <v>100</v>
      </c>
      <c r="C232" s="37" t="s">
        <v>50</v>
      </c>
      <c r="D232" s="37" t="s">
        <v>198</v>
      </c>
      <c r="E232" s="37" t="s">
        <v>96</v>
      </c>
      <c r="F232" s="51">
        <v>430</v>
      </c>
      <c r="G232" s="51">
        <v>317.03</v>
      </c>
      <c r="H232" s="111">
        <f t="shared" si="10"/>
        <v>73.72790697674418</v>
      </c>
    </row>
    <row r="233" spans="1:8" ht="23.25" customHeight="1" thickBot="1">
      <c r="A233" s="139" t="s">
        <v>138</v>
      </c>
      <c r="B233" s="141" t="s">
        <v>100</v>
      </c>
      <c r="C233" s="142" t="s">
        <v>68</v>
      </c>
      <c r="D233" s="152"/>
      <c r="E233" s="142"/>
      <c r="F233" s="143">
        <f aca="true" t="shared" si="15" ref="F233:G239">F234</f>
        <v>3300</v>
      </c>
      <c r="G233" s="143">
        <f t="shared" si="15"/>
        <v>374.26</v>
      </c>
      <c r="H233" s="138">
        <f>G233*100/F233</f>
        <v>11.341212121212122</v>
      </c>
    </row>
    <row r="234" spans="1:8" ht="23.25" customHeight="1" thickBot="1">
      <c r="A234" s="158" t="s">
        <v>43</v>
      </c>
      <c r="B234" s="126" t="s">
        <v>100</v>
      </c>
      <c r="C234" s="159" t="s">
        <v>46</v>
      </c>
      <c r="D234" s="155"/>
      <c r="E234" s="159"/>
      <c r="F234" s="160">
        <f t="shared" si="15"/>
        <v>3300</v>
      </c>
      <c r="G234" s="160">
        <f t="shared" si="15"/>
        <v>374.26</v>
      </c>
      <c r="H234" s="157">
        <f t="shared" si="10"/>
        <v>11.341212121212122</v>
      </c>
    </row>
    <row r="235" spans="1:8" ht="55.5" customHeight="1">
      <c r="A235" s="76" t="s">
        <v>246</v>
      </c>
      <c r="B235" s="29" t="s">
        <v>100</v>
      </c>
      <c r="C235" s="40" t="s">
        <v>46</v>
      </c>
      <c r="D235" s="30">
        <v>71</v>
      </c>
      <c r="E235" s="40"/>
      <c r="F235" s="52">
        <f t="shared" si="15"/>
        <v>3300</v>
      </c>
      <c r="G235" s="52">
        <f t="shared" si="15"/>
        <v>374.26</v>
      </c>
      <c r="H235" s="116">
        <f t="shared" si="10"/>
        <v>11.341212121212122</v>
      </c>
    </row>
    <row r="236" spans="1:8" ht="42" customHeight="1">
      <c r="A236" s="25" t="s">
        <v>123</v>
      </c>
      <c r="B236" s="11" t="s">
        <v>100</v>
      </c>
      <c r="C236" s="18" t="s">
        <v>46</v>
      </c>
      <c r="D236" s="12" t="s">
        <v>171</v>
      </c>
      <c r="E236" s="18"/>
      <c r="F236" s="53">
        <f>F237+F239</f>
        <v>3300</v>
      </c>
      <c r="G236" s="53">
        <f>G237+G239</f>
        <v>374.26</v>
      </c>
      <c r="H236" s="117">
        <f t="shared" si="10"/>
        <v>11.341212121212122</v>
      </c>
    </row>
    <row r="237" spans="1:8" ht="23.25" customHeight="1">
      <c r="A237" s="84" t="s">
        <v>125</v>
      </c>
      <c r="B237" s="81" t="s">
        <v>100</v>
      </c>
      <c r="C237" s="19" t="s">
        <v>46</v>
      </c>
      <c r="D237" s="19" t="s">
        <v>175</v>
      </c>
      <c r="E237" s="19"/>
      <c r="F237" s="85">
        <f t="shared" si="15"/>
        <v>500</v>
      </c>
      <c r="G237" s="85">
        <f t="shared" si="15"/>
        <v>374.26</v>
      </c>
      <c r="H237" s="117">
        <f>G237*100/F237</f>
        <v>74.852</v>
      </c>
    </row>
    <row r="238" spans="1:8" ht="23.25" customHeight="1">
      <c r="A238" s="23" t="s">
        <v>57</v>
      </c>
      <c r="B238" s="21" t="s">
        <v>100</v>
      </c>
      <c r="C238" s="20" t="s">
        <v>46</v>
      </c>
      <c r="D238" s="20" t="s">
        <v>175</v>
      </c>
      <c r="E238" s="20" t="s">
        <v>56</v>
      </c>
      <c r="F238" s="54">
        <v>500</v>
      </c>
      <c r="G238" s="54">
        <v>374.26</v>
      </c>
      <c r="H238" s="109">
        <f>G238*100/F238</f>
        <v>74.852</v>
      </c>
    </row>
    <row r="239" spans="1:8" ht="23.25" customHeight="1">
      <c r="A239" s="84" t="s">
        <v>230</v>
      </c>
      <c r="B239" s="81" t="s">
        <v>100</v>
      </c>
      <c r="C239" s="19" t="s">
        <v>46</v>
      </c>
      <c r="D239" s="19" t="s">
        <v>227</v>
      </c>
      <c r="E239" s="19"/>
      <c r="F239" s="85">
        <f t="shared" si="15"/>
        <v>2800</v>
      </c>
      <c r="G239" s="85">
        <f t="shared" si="15"/>
        <v>0</v>
      </c>
      <c r="H239" s="116">
        <f t="shared" si="10"/>
        <v>0</v>
      </c>
    </row>
    <row r="240" spans="1:8" ht="23.25" customHeight="1" thickBot="1">
      <c r="A240" s="23" t="s">
        <v>57</v>
      </c>
      <c r="B240" s="21" t="s">
        <v>100</v>
      </c>
      <c r="C240" s="20" t="s">
        <v>46</v>
      </c>
      <c r="D240" s="20" t="s">
        <v>227</v>
      </c>
      <c r="E240" s="20" t="s">
        <v>56</v>
      </c>
      <c r="F240" s="54">
        <v>2800</v>
      </c>
      <c r="G240" s="54">
        <v>0</v>
      </c>
      <c r="H240" s="111">
        <f t="shared" si="10"/>
        <v>0</v>
      </c>
    </row>
    <row r="241" spans="1:8" ht="23.25" customHeight="1" thickBot="1">
      <c r="A241" s="93" t="s">
        <v>110</v>
      </c>
      <c r="B241" s="42" t="s">
        <v>100</v>
      </c>
      <c r="C241" s="43"/>
      <c r="D241" s="43"/>
      <c r="E241" s="43"/>
      <c r="F241" s="60">
        <f>F242+F267</f>
        <v>10258</v>
      </c>
      <c r="G241" s="60">
        <f>G242+G267</f>
        <v>7450.379999999999</v>
      </c>
      <c r="H241" s="115">
        <f t="shared" si="10"/>
        <v>72.62994735815947</v>
      </c>
    </row>
    <row r="242" spans="1:8" ht="23.25" customHeight="1" thickBot="1">
      <c r="A242" s="150" t="s">
        <v>67</v>
      </c>
      <c r="B242" s="135" t="s">
        <v>100</v>
      </c>
      <c r="C242" s="136" t="s">
        <v>66</v>
      </c>
      <c r="D242" s="136"/>
      <c r="E242" s="136"/>
      <c r="F242" s="137">
        <f>F244</f>
        <v>10158</v>
      </c>
      <c r="G242" s="137">
        <f>G244</f>
        <v>7379.209999999999</v>
      </c>
      <c r="H242" s="138">
        <f t="shared" si="10"/>
        <v>72.64431974798187</v>
      </c>
    </row>
    <row r="243" spans="1:8" ht="23.25" customHeight="1" thickBot="1">
      <c r="A243" s="125" t="s">
        <v>279</v>
      </c>
      <c r="B243" s="126" t="s">
        <v>100</v>
      </c>
      <c r="C243" s="155" t="s">
        <v>42</v>
      </c>
      <c r="D243" s="155"/>
      <c r="E243" s="155"/>
      <c r="F243" s="156">
        <f>F244</f>
        <v>10158</v>
      </c>
      <c r="G243" s="156">
        <f>G244</f>
        <v>7379.209999999999</v>
      </c>
      <c r="H243" s="157">
        <f t="shared" si="10"/>
        <v>72.64431974798187</v>
      </c>
    </row>
    <row r="244" spans="1:8" ht="63" customHeight="1">
      <c r="A244" s="76" t="s">
        <v>246</v>
      </c>
      <c r="B244" s="29" t="s">
        <v>100</v>
      </c>
      <c r="C244" s="30" t="s">
        <v>42</v>
      </c>
      <c r="D244" s="30">
        <v>71</v>
      </c>
      <c r="E244" s="30"/>
      <c r="F244" s="48">
        <f>F245</f>
        <v>10158</v>
      </c>
      <c r="G244" s="48">
        <f>G245</f>
        <v>7379.209999999999</v>
      </c>
      <c r="H244" s="116">
        <f t="shared" si="10"/>
        <v>72.64431974798187</v>
      </c>
    </row>
    <row r="245" spans="1:8" ht="40.5" customHeight="1">
      <c r="A245" s="24" t="s">
        <v>124</v>
      </c>
      <c r="B245" s="11" t="s">
        <v>100</v>
      </c>
      <c r="C245" s="12" t="s">
        <v>42</v>
      </c>
      <c r="D245" s="12" t="s">
        <v>162</v>
      </c>
      <c r="E245" s="12"/>
      <c r="F245" s="49">
        <f>F246+F255+F261+F264</f>
        <v>10158</v>
      </c>
      <c r="G245" s="49">
        <f>G246+G255+G261+G264</f>
        <v>7379.209999999999</v>
      </c>
      <c r="H245" s="117">
        <f>G245*100/F245</f>
        <v>72.64431974798187</v>
      </c>
    </row>
    <row r="246" spans="1:8" ht="29.25" customHeight="1">
      <c r="A246" s="170" t="s">
        <v>97</v>
      </c>
      <c r="B246" s="81" t="s">
        <v>100</v>
      </c>
      <c r="C246" s="13" t="s">
        <v>42</v>
      </c>
      <c r="D246" s="13" t="s">
        <v>163</v>
      </c>
      <c r="E246" s="13"/>
      <c r="F246" s="82">
        <f>F247+F248+F249+F250+F251+F252+F253+F254</f>
        <v>8570.16</v>
      </c>
      <c r="G246" s="82">
        <f>G247+G248+G249+G250+G251+G252+G253+G254</f>
        <v>6412.209999999999</v>
      </c>
      <c r="H246" s="118">
        <f t="shared" si="10"/>
        <v>74.82019005479476</v>
      </c>
    </row>
    <row r="247" spans="1:8" ht="23.25" customHeight="1">
      <c r="A247" s="22" t="s">
        <v>201</v>
      </c>
      <c r="B247" s="21" t="s">
        <v>100</v>
      </c>
      <c r="C247" s="14" t="s">
        <v>42</v>
      </c>
      <c r="D247" s="14" t="s">
        <v>163</v>
      </c>
      <c r="E247" s="14">
        <v>111</v>
      </c>
      <c r="F247" s="50">
        <v>3600</v>
      </c>
      <c r="G247" s="50">
        <v>2742.06</v>
      </c>
      <c r="H247" s="198">
        <f aca="true" t="shared" si="16" ref="H247:H273">G247*100/F247</f>
        <v>76.16833333333334</v>
      </c>
    </row>
    <row r="248" spans="1:8" ht="23.25" customHeight="1" hidden="1">
      <c r="A248" s="27" t="s">
        <v>214</v>
      </c>
      <c r="B248" s="21" t="s">
        <v>100</v>
      </c>
      <c r="C248" s="14" t="s">
        <v>42</v>
      </c>
      <c r="D248" s="14" t="s">
        <v>163</v>
      </c>
      <c r="E248" s="14">
        <v>112</v>
      </c>
      <c r="F248" s="50">
        <v>0</v>
      </c>
      <c r="G248" s="50">
        <v>0</v>
      </c>
      <c r="H248" s="198" t="e">
        <f t="shared" si="16"/>
        <v>#DIV/0!</v>
      </c>
    </row>
    <row r="249" spans="1:8" ht="40.5" customHeight="1">
      <c r="A249" s="22" t="s">
        <v>144</v>
      </c>
      <c r="B249" s="21" t="s">
        <v>100</v>
      </c>
      <c r="C249" s="14" t="s">
        <v>42</v>
      </c>
      <c r="D249" s="14" t="s">
        <v>163</v>
      </c>
      <c r="E249" s="14">
        <v>119</v>
      </c>
      <c r="F249" s="50">
        <v>1087.2</v>
      </c>
      <c r="G249" s="50">
        <v>713.26</v>
      </c>
      <c r="H249" s="198">
        <f t="shared" si="16"/>
        <v>65.60522442972774</v>
      </c>
    </row>
    <row r="250" spans="1:10" ht="23.25" customHeight="1">
      <c r="A250" s="23" t="s">
        <v>145</v>
      </c>
      <c r="B250" s="21" t="s">
        <v>100</v>
      </c>
      <c r="C250" s="14" t="s">
        <v>42</v>
      </c>
      <c r="D250" s="14" t="s">
        <v>163</v>
      </c>
      <c r="E250" s="14">
        <v>242</v>
      </c>
      <c r="F250" s="50">
        <v>103.1</v>
      </c>
      <c r="G250" s="50">
        <v>60.5</v>
      </c>
      <c r="H250" s="198">
        <f t="shared" si="16"/>
        <v>58.68089233753638</v>
      </c>
      <c r="J250" s="101"/>
    </row>
    <row r="251" spans="1:10" ht="23.25" customHeight="1">
      <c r="A251" s="80" t="s">
        <v>57</v>
      </c>
      <c r="B251" s="21" t="s">
        <v>100</v>
      </c>
      <c r="C251" s="14" t="s">
        <v>42</v>
      </c>
      <c r="D251" s="14" t="s">
        <v>163</v>
      </c>
      <c r="E251" s="14" t="s">
        <v>56</v>
      </c>
      <c r="F251" s="50">
        <v>3691.56</v>
      </c>
      <c r="G251" s="50">
        <v>2854.24</v>
      </c>
      <c r="H251" s="198">
        <f t="shared" si="16"/>
        <v>77.31799022635417</v>
      </c>
      <c r="J251" s="101"/>
    </row>
    <row r="252" spans="1:10" ht="23.25" customHeight="1">
      <c r="A252" s="23" t="s">
        <v>204</v>
      </c>
      <c r="B252" s="21" t="s">
        <v>100</v>
      </c>
      <c r="C252" s="14" t="s">
        <v>42</v>
      </c>
      <c r="D252" s="14" t="s">
        <v>163</v>
      </c>
      <c r="E252" s="14">
        <v>851</v>
      </c>
      <c r="F252" s="50">
        <v>84.3</v>
      </c>
      <c r="G252" s="50">
        <v>42.15</v>
      </c>
      <c r="H252" s="198">
        <f t="shared" si="16"/>
        <v>50</v>
      </c>
      <c r="J252" s="101"/>
    </row>
    <row r="253" spans="1:10" ht="23.25" customHeight="1">
      <c r="A253" s="23" t="s">
        <v>237</v>
      </c>
      <c r="B253" s="21" t="s">
        <v>100</v>
      </c>
      <c r="C253" s="14" t="s">
        <v>42</v>
      </c>
      <c r="D253" s="14" t="s">
        <v>163</v>
      </c>
      <c r="E253" s="14">
        <v>852</v>
      </c>
      <c r="F253" s="50">
        <v>3</v>
      </c>
      <c r="G253" s="50">
        <v>0</v>
      </c>
      <c r="H253" s="198">
        <f t="shared" si="16"/>
        <v>0</v>
      </c>
      <c r="J253" s="101"/>
    </row>
    <row r="254" spans="1:8" ht="23.25" customHeight="1">
      <c r="A254" s="61" t="s">
        <v>140</v>
      </c>
      <c r="B254" s="21" t="s">
        <v>100</v>
      </c>
      <c r="C254" s="14" t="s">
        <v>42</v>
      </c>
      <c r="D254" s="14" t="s">
        <v>163</v>
      </c>
      <c r="E254" s="14">
        <v>853</v>
      </c>
      <c r="F254" s="50">
        <v>1</v>
      </c>
      <c r="G254" s="50">
        <v>0</v>
      </c>
      <c r="H254" s="198">
        <f t="shared" si="16"/>
        <v>0</v>
      </c>
    </row>
    <row r="255" spans="1:8" ht="23.25" customHeight="1">
      <c r="A255" s="170" t="s">
        <v>98</v>
      </c>
      <c r="B255" s="81" t="s">
        <v>100</v>
      </c>
      <c r="C255" s="13" t="s">
        <v>42</v>
      </c>
      <c r="D255" s="13" t="s">
        <v>164</v>
      </c>
      <c r="E255" s="13"/>
      <c r="F255" s="82">
        <f>F256+F257+F258+F259+F260</f>
        <v>632.8399999999999</v>
      </c>
      <c r="G255" s="82">
        <f>G256+G257+G258+G259+G260</f>
        <v>374.77</v>
      </c>
      <c r="H255" s="118">
        <f t="shared" si="16"/>
        <v>59.22034005435814</v>
      </c>
    </row>
    <row r="256" spans="1:8" ht="23.25" customHeight="1">
      <c r="A256" s="22" t="s">
        <v>201</v>
      </c>
      <c r="B256" s="21" t="s">
        <v>100</v>
      </c>
      <c r="C256" s="14" t="s">
        <v>42</v>
      </c>
      <c r="D256" s="14" t="s">
        <v>164</v>
      </c>
      <c r="E256" s="14">
        <v>111</v>
      </c>
      <c r="F256" s="50">
        <v>420</v>
      </c>
      <c r="G256" s="50">
        <v>242.59</v>
      </c>
      <c r="H256" s="198">
        <f t="shared" si="16"/>
        <v>57.75952380952381</v>
      </c>
    </row>
    <row r="257" spans="1:8" ht="23.25" customHeight="1" hidden="1">
      <c r="A257" s="27" t="s">
        <v>214</v>
      </c>
      <c r="B257" s="21" t="s">
        <v>100</v>
      </c>
      <c r="C257" s="14" t="s">
        <v>42</v>
      </c>
      <c r="D257" s="14" t="s">
        <v>164</v>
      </c>
      <c r="E257" s="14">
        <v>112</v>
      </c>
      <c r="F257" s="50">
        <v>0</v>
      </c>
      <c r="G257" s="50">
        <v>0</v>
      </c>
      <c r="H257" s="198" t="e">
        <f t="shared" si="16"/>
        <v>#DIV/0!</v>
      </c>
    </row>
    <row r="258" spans="1:8" ht="36.75" customHeight="1">
      <c r="A258" s="22" t="s">
        <v>144</v>
      </c>
      <c r="B258" s="21" t="s">
        <v>100</v>
      </c>
      <c r="C258" s="14" t="s">
        <v>42</v>
      </c>
      <c r="D258" s="14" t="s">
        <v>164</v>
      </c>
      <c r="E258" s="14">
        <v>119</v>
      </c>
      <c r="F258" s="50">
        <v>126.8</v>
      </c>
      <c r="G258" s="50">
        <v>98.48</v>
      </c>
      <c r="H258" s="198">
        <f t="shared" si="16"/>
        <v>77.66561514195584</v>
      </c>
    </row>
    <row r="259" spans="1:10" ht="23.25" customHeight="1">
      <c r="A259" s="23" t="s">
        <v>145</v>
      </c>
      <c r="B259" s="21" t="s">
        <v>100</v>
      </c>
      <c r="C259" s="14" t="s">
        <v>42</v>
      </c>
      <c r="D259" s="14" t="s">
        <v>164</v>
      </c>
      <c r="E259" s="14">
        <v>242</v>
      </c>
      <c r="F259" s="50">
        <v>5</v>
      </c>
      <c r="G259" s="50">
        <v>1.2</v>
      </c>
      <c r="H259" s="198">
        <f>G259*100/F259</f>
        <v>24</v>
      </c>
      <c r="J259" s="101"/>
    </row>
    <row r="260" spans="1:8" ht="23.25" customHeight="1">
      <c r="A260" s="23" t="s">
        <v>57</v>
      </c>
      <c r="B260" s="14" t="s">
        <v>100</v>
      </c>
      <c r="C260" s="14" t="s">
        <v>42</v>
      </c>
      <c r="D260" s="14" t="s">
        <v>164</v>
      </c>
      <c r="E260" s="14" t="s">
        <v>56</v>
      </c>
      <c r="F260" s="50">
        <v>81.04</v>
      </c>
      <c r="G260" s="50">
        <v>32.5</v>
      </c>
      <c r="H260" s="198">
        <f t="shared" si="16"/>
        <v>40.103652517275414</v>
      </c>
    </row>
    <row r="261" spans="1:8" ht="38.25" customHeight="1">
      <c r="A261" s="177" t="s">
        <v>112</v>
      </c>
      <c r="B261" s="174" t="s">
        <v>100</v>
      </c>
      <c r="C261" s="65" t="s">
        <v>42</v>
      </c>
      <c r="D261" s="65" t="s">
        <v>228</v>
      </c>
      <c r="E261" s="65"/>
      <c r="F261" s="69">
        <f>F262+F263</f>
        <v>955</v>
      </c>
      <c r="G261" s="69">
        <f>G262+G263</f>
        <v>592.23</v>
      </c>
      <c r="H261" s="212">
        <f t="shared" si="16"/>
        <v>62.01361256544503</v>
      </c>
    </row>
    <row r="262" spans="1:8" ht="21.75" customHeight="1">
      <c r="A262" s="22" t="s">
        <v>201</v>
      </c>
      <c r="B262" s="67" t="s">
        <v>100</v>
      </c>
      <c r="C262" s="68" t="s">
        <v>42</v>
      </c>
      <c r="D262" s="68" t="s">
        <v>228</v>
      </c>
      <c r="E262" s="68">
        <v>111</v>
      </c>
      <c r="F262" s="63">
        <v>733.5</v>
      </c>
      <c r="G262" s="63">
        <v>456</v>
      </c>
      <c r="H262" s="198">
        <f t="shared" si="16"/>
        <v>62.16768916155419</v>
      </c>
    </row>
    <row r="263" spans="1:8" ht="39.75" customHeight="1" thickBot="1">
      <c r="A263" s="22" t="s">
        <v>144</v>
      </c>
      <c r="B263" s="67" t="s">
        <v>100</v>
      </c>
      <c r="C263" s="68" t="s">
        <v>42</v>
      </c>
      <c r="D263" s="68" t="s">
        <v>228</v>
      </c>
      <c r="E263" s="68">
        <v>119</v>
      </c>
      <c r="F263" s="63">
        <v>221.5</v>
      </c>
      <c r="G263" s="63">
        <v>136.23</v>
      </c>
      <c r="H263" s="197">
        <f>G263*100/F263</f>
        <v>61.50338600451467</v>
      </c>
    </row>
    <row r="264" spans="1:8" ht="23.25" customHeight="1" hidden="1">
      <c r="A264" s="84" t="s">
        <v>230</v>
      </c>
      <c r="B264" s="81" t="s">
        <v>100</v>
      </c>
      <c r="C264" s="120" t="s">
        <v>42</v>
      </c>
      <c r="D264" s="19" t="s">
        <v>229</v>
      </c>
      <c r="E264" s="19"/>
      <c r="F264" s="85">
        <f>F265+F266</f>
        <v>0</v>
      </c>
      <c r="G264" s="85">
        <f>G265+G266</f>
        <v>0</v>
      </c>
      <c r="H264" s="116" t="e">
        <f>G264*100/F264</f>
        <v>#DIV/0!</v>
      </c>
    </row>
    <row r="265" spans="1:8" ht="23.25" customHeight="1" hidden="1">
      <c r="A265" s="23" t="s">
        <v>145</v>
      </c>
      <c r="B265" s="21" t="s">
        <v>100</v>
      </c>
      <c r="C265" s="110" t="s">
        <v>42</v>
      </c>
      <c r="D265" s="20" t="s">
        <v>229</v>
      </c>
      <c r="E265" s="20">
        <v>242</v>
      </c>
      <c r="F265" s="54">
        <v>0</v>
      </c>
      <c r="G265" s="54">
        <v>0</v>
      </c>
      <c r="H265" s="109" t="e">
        <f>G265*100/F265</f>
        <v>#DIV/0!</v>
      </c>
    </row>
    <row r="266" spans="1:8" ht="23.25" customHeight="1" hidden="1" thickBot="1">
      <c r="A266" s="23" t="s">
        <v>57</v>
      </c>
      <c r="B266" s="21" t="s">
        <v>100</v>
      </c>
      <c r="C266" s="110" t="s">
        <v>42</v>
      </c>
      <c r="D266" s="20" t="s">
        <v>229</v>
      </c>
      <c r="E266" s="20" t="s">
        <v>56</v>
      </c>
      <c r="F266" s="54">
        <v>0</v>
      </c>
      <c r="G266" s="54">
        <v>0</v>
      </c>
      <c r="H266" s="112" t="e">
        <f>G266*100/F266</f>
        <v>#DIV/0!</v>
      </c>
    </row>
    <row r="267" spans="1:8" ht="23.25" customHeight="1" thickBot="1">
      <c r="A267" s="139" t="s">
        <v>280</v>
      </c>
      <c r="B267" s="135" t="s">
        <v>100</v>
      </c>
      <c r="C267" s="136" t="s">
        <v>68</v>
      </c>
      <c r="D267" s="151"/>
      <c r="E267" s="136"/>
      <c r="F267" s="137">
        <f aca="true" t="shared" si="17" ref="F267:G271">F268</f>
        <v>100</v>
      </c>
      <c r="G267" s="137">
        <f t="shared" si="17"/>
        <v>71.17</v>
      </c>
      <c r="H267" s="153">
        <f t="shared" si="16"/>
        <v>71.17</v>
      </c>
    </row>
    <row r="268" spans="1:8" ht="23.25" customHeight="1" thickBot="1">
      <c r="A268" s="154" t="s">
        <v>43</v>
      </c>
      <c r="B268" s="155" t="s">
        <v>100</v>
      </c>
      <c r="C268" s="155" t="s">
        <v>46</v>
      </c>
      <c r="D268" s="155"/>
      <c r="E268" s="155"/>
      <c r="F268" s="156">
        <f t="shared" si="17"/>
        <v>100</v>
      </c>
      <c r="G268" s="156">
        <f t="shared" si="17"/>
        <v>71.17</v>
      </c>
      <c r="H268" s="157">
        <f t="shared" si="16"/>
        <v>71.17</v>
      </c>
    </row>
    <row r="269" spans="1:8" ht="52.5" customHeight="1">
      <c r="A269" s="76" t="s">
        <v>246</v>
      </c>
      <c r="B269" s="30" t="s">
        <v>100</v>
      </c>
      <c r="C269" s="30" t="s">
        <v>46</v>
      </c>
      <c r="D269" s="30">
        <v>71</v>
      </c>
      <c r="E269" s="30"/>
      <c r="F269" s="48">
        <f t="shared" si="17"/>
        <v>100</v>
      </c>
      <c r="G269" s="48">
        <f t="shared" si="17"/>
        <v>71.17</v>
      </c>
      <c r="H269" s="116">
        <f t="shared" si="16"/>
        <v>71.17</v>
      </c>
    </row>
    <row r="270" spans="1:8" ht="39" customHeight="1">
      <c r="A270" s="25" t="s">
        <v>123</v>
      </c>
      <c r="B270" s="12" t="s">
        <v>100</v>
      </c>
      <c r="C270" s="12" t="s">
        <v>46</v>
      </c>
      <c r="D270" s="12" t="s">
        <v>171</v>
      </c>
      <c r="E270" s="12"/>
      <c r="F270" s="49">
        <f t="shared" si="17"/>
        <v>100</v>
      </c>
      <c r="G270" s="49">
        <f t="shared" si="17"/>
        <v>71.17</v>
      </c>
      <c r="H270" s="117">
        <f t="shared" si="16"/>
        <v>71.17</v>
      </c>
    </row>
    <row r="271" spans="1:8" ht="23.25" customHeight="1">
      <c r="A271" s="84" t="s">
        <v>125</v>
      </c>
      <c r="B271" s="13" t="s">
        <v>100</v>
      </c>
      <c r="C271" s="13" t="s">
        <v>46</v>
      </c>
      <c r="D271" s="13" t="s">
        <v>176</v>
      </c>
      <c r="E271" s="13"/>
      <c r="F271" s="82">
        <f t="shared" si="17"/>
        <v>100</v>
      </c>
      <c r="G271" s="82">
        <f t="shared" si="17"/>
        <v>71.17</v>
      </c>
      <c r="H271" s="117">
        <f t="shared" si="16"/>
        <v>71.17</v>
      </c>
    </row>
    <row r="272" spans="1:8" ht="23.25" customHeight="1" thickBot="1">
      <c r="A272" s="39" t="s">
        <v>57</v>
      </c>
      <c r="B272" s="37" t="s">
        <v>100</v>
      </c>
      <c r="C272" s="37" t="s">
        <v>46</v>
      </c>
      <c r="D272" s="37" t="s">
        <v>176</v>
      </c>
      <c r="E272" s="37" t="s">
        <v>56</v>
      </c>
      <c r="F272" s="51">
        <v>100</v>
      </c>
      <c r="G272" s="51">
        <v>71.17</v>
      </c>
      <c r="H272" s="111">
        <f t="shared" si="16"/>
        <v>71.17</v>
      </c>
    </row>
    <row r="273" spans="1:9" ht="23.25" customHeight="1" thickBot="1">
      <c r="A273" s="45" t="s">
        <v>21</v>
      </c>
      <c r="B273" s="90"/>
      <c r="C273" s="90"/>
      <c r="D273" s="90"/>
      <c r="E273" s="91"/>
      <c r="F273" s="92">
        <f>F12+F241</f>
        <v>51617.43</v>
      </c>
      <c r="G273" s="92">
        <f>G12+G241</f>
        <v>32138.939999999995</v>
      </c>
      <c r="H273" s="119">
        <f t="shared" si="16"/>
        <v>62.26373533126309</v>
      </c>
      <c r="I273" s="101"/>
    </row>
    <row r="274" spans="1:6" ht="23.25" customHeight="1">
      <c r="A274" s="4"/>
      <c r="B274" s="4"/>
      <c r="C274" s="4"/>
      <c r="D274" s="4"/>
      <c r="E274" s="4"/>
      <c r="F274" s="4"/>
    </row>
    <row r="275" spans="1:6" ht="23.25" customHeight="1">
      <c r="A275" s="4"/>
      <c r="B275" s="4"/>
      <c r="C275" s="4"/>
      <c r="D275" s="4"/>
      <c r="E275" s="4"/>
      <c r="F275" s="4"/>
    </row>
    <row r="276" spans="1:6" ht="23.25" customHeight="1">
      <c r="A276" s="4"/>
      <c r="B276" s="4"/>
      <c r="C276" s="4"/>
      <c r="D276" s="4"/>
      <c r="E276" s="4"/>
      <c r="F276" s="102"/>
    </row>
    <row r="277" spans="1:2" ht="23.25" customHeight="1">
      <c r="A277" s="1"/>
      <c r="B277" s="1"/>
    </row>
    <row r="278" spans="1:2" ht="23.25" customHeight="1">
      <c r="A278" s="1"/>
      <c r="B278" s="1"/>
    </row>
    <row r="279" spans="1:6" ht="23.25" customHeight="1">
      <c r="A279" s="1"/>
      <c r="B279" s="1"/>
      <c r="F279" s="101"/>
    </row>
    <row r="280" spans="1:2" ht="23.25" customHeight="1">
      <c r="A280" s="1"/>
      <c r="B280" s="1"/>
    </row>
    <row r="281" spans="1:6" ht="23.25" customHeight="1">
      <c r="A281" s="1"/>
      <c r="B281" s="1"/>
      <c r="F281" s="101"/>
    </row>
    <row r="282" spans="1:2" ht="23.25" customHeight="1">
      <c r="A282" s="1"/>
      <c r="B282" s="1"/>
    </row>
    <row r="283" spans="1:2" ht="23.25" customHeight="1">
      <c r="A283" s="1"/>
      <c r="B283" s="1"/>
    </row>
    <row r="284" spans="1:2" ht="23.25" customHeight="1">
      <c r="A284" s="1"/>
      <c r="B284" s="1"/>
    </row>
    <row r="285" spans="1:2" ht="23.25" customHeight="1">
      <c r="A285" s="1"/>
      <c r="B285" s="1"/>
    </row>
  </sheetData>
  <sheetProtection/>
  <mergeCells count="12">
    <mergeCell ref="G9:G10"/>
    <mergeCell ref="H9:H10"/>
    <mergeCell ref="C1:H1"/>
    <mergeCell ref="B2:H2"/>
    <mergeCell ref="B3:H3"/>
    <mergeCell ref="B4:H4"/>
    <mergeCell ref="A9:A10"/>
    <mergeCell ref="F9:F10"/>
    <mergeCell ref="C9:E9"/>
    <mergeCell ref="B9:B10"/>
    <mergeCell ref="A6:H6"/>
    <mergeCell ref="A7:H7"/>
  </mergeCells>
  <printOptions/>
  <pageMargins left="0.1968503937007874" right="0" top="0.4330708661417323" bottom="0.2755905511811024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Владимировна</dc:creator>
  <cp:keywords/>
  <dc:description/>
  <cp:lastModifiedBy>yura</cp:lastModifiedBy>
  <cp:lastPrinted>2017-07-12T09:30:40Z</cp:lastPrinted>
  <dcterms:created xsi:type="dcterms:W3CDTF">2007-12-09T16:36:38Z</dcterms:created>
  <dcterms:modified xsi:type="dcterms:W3CDTF">2017-10-17T10:13:17Z</dcterms:modified>
  <cp:category/>
  <cp:version/>
  <cp:contentType/>
  <cp:contentStatus/>
</cp:coreProperties>
</file>